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30" windowHeight="11745"/>
  </bookViews>
  <sheets>
    <sheet name="Sheet1" sheetId="1" r:id="rId1"/>
  </sheets>
  <definedNames>
    <definedName name="_xlnm._FilterDatabase" localSheetId="0" hidden="1">Sheet1!$A$4:$IU$149</definedName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<sst xmlns="http://schemas.openxmlformats.org/spreadsheetml/2006/main" count="263" uniqueCount="247">
  <si>
    <t>附件1</t>
  </si>
  <si>
    <t>2023年中央财政衔接推进乡村振兴（巩固脱贫成果与
乡村振兴任务）补助资金安排情况表</t>
  </si>
  <si>
    <t>[制表]农业处</t>
  </si>
  <si>
    <t xml:space="preserve"> 单位：万元</t>
  </si>
  <si>
    <t>单位编码</t>
  </si>
  <si>
    <t>单   位</t>
  </si>
  <si>
    <t>中央资金分配金额</t>
  </si>
  <si>
    <t>备 注</t>
  </si>
  <si>
    <t>合计</t>
  </si>
  <si>
    <t>提前下达</t>
  </si>
  <si>
    <t>此次下达</t>
  </si>
  <si>
    <t>其中：支持发展新型农村集体经济</t>
  </si>
  <si>
    <t>其中：人居环境整治督查奖励</t>
  </si>
  <si>
    <t xml:space="preserve">      合      计</t>
  </si>
  <si>
    <t>省级主管部门合计</t>
  </si>
  <si>
    <t>省财政厅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</si>
  <si>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</si>
  <si>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</si>
  <si>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</si>
  <si>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</si>
  <si>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</si>
  <si>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</si>
  <si>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</si>
  <si>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>贵安新区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</si>
  <si>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</si>
  <si>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</si>
  <si>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</si>
  <si>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</si>
  <si>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</si>
  <si>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</si>
  <si>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</si>
  <si>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</si>
  <si>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</si>
  <si>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</si>
  <si>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</si>
  <si>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</si>
  <si>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</si>
  <si>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</si>
  <si>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</si>
  <si>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</si>
  <si>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</si>
  <si>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</si>
  <si>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</si>
  <si>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</si>
  <si>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</si>
  <si>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</si>
  <si>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</si>
  <si>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</si>
  <si>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t xml:space="preserve">        贵阳经济技术开发区</t>
  </si>
  <si>
    <t>901014105001</t>
  </si>
  <si>
    <t xml:space="preserve">        贵阳综合保税区</t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</si>
  <si>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</si>
  <si>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</si>
  <si>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</si>
  <si>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</si>
  <si>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</si>
  <si>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</si>
  <si>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</si>
  <si>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</si>
  <si>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</si>
  <si>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</si>
  <si>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</si>
  <si>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</si>
  <si>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</si>
  <si>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</si>
  <si>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</si>
  <si>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>新蒲新区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</si>
  <si>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</si>
  <si>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</si>
  <si>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</si>
  <si>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</si>
  <si>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</si>
  <si>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</si>
  <si>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</si>
  <si>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</si>
  <si>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</si>
  <si>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</si>
  <si>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</si>
  <si>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</si>
  <si>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</si>
  <si>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</si>
  <si>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</si>
  <si>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</si>
  <si>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</si>
  <si>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</si>
  <si>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</si>
  <si>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</si>
  <si>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</si>
  <si>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</si>
  <si>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</si>
  <si>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</si>
  <si>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</si>
  <si>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</si>
  <si>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</si>
  <si>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</si>
  <si>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</si>
  <si>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</si>
  <si>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</si>
  <si>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</si>
  <si>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>黄果树旅游区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</si>
  <si>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</si>
  <si>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</si>
  <si>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</si>
  <si>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</si>
  <si>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</si>
  <si>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</si>
  <si>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</si>
  <si>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</si>
  <si>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</si>
  <si>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</si>
  <si>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</si>
  <si>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</si>
  <si>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</si>
  <si>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</si>
  <si>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t xml:space="preserve">        安顺经济技术开发区</t>
  </si>
  <si>
    <t xml:space="preserve">    黔南布依族苗族自治州</t>
  </si>
  <si>
    <t>904105001</t>
  </si>
  <si>
    <t xml:space="preserve">      黔南布依族苗族自治州本级</t>
  </si>
  <si>
    <t>都匀经开区</t>
  </si>
  <si>
    <t xml:space="preserve">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</si>
  <si>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</si>
  <si>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</si>
  <si>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</si>
  <si>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</si>
  <si>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</si>
  <si>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</si>
  <si>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</si>
  <si>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</si>
  <si>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</si>
  <si>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</si>
  <si>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</si>
  <si>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</si>
  <si>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</si>
  <si>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</si>
  <si>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</si>
  <si>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</si>
  <si>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</si>
  <si>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</si>
  <si>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</si>
  <si>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</si>
  <si>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</si>
  <si>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</si>
  <si>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</si>
  <si>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</si>
  <si>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</si>
  <si>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</si>
  <si>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</si>
  <si>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</si>
  <si>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</si>
  <si>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</si>
  <si>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</si>
  <si>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</si>
  <si>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</si>
  <si>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</si>
  <si>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</si>
  <si>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</si>
  <si>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</si>
  <si>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</si>
  <si>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</si>
  <si>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</si>
  <si>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</si>
  <si>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</si>
  <si>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</si>
  <si>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</si>
  <si>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</si>
  <si>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</si>
  <si>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</si>
  <si>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</si>
  <si>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</si>
  <si>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</si>
  <si>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</si>
  <si>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</si>
  <si>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</si>
  <si>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</si>
  <si>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</si>
  <si>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</si>
  <si>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</si>
  <si>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</si>
  <si>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</si>
  <si>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</si>
  <si>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</si>
  <si>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</si>
  <si>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</si>
  <si>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>百里杜鹃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</si>
  <si>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</si>
  <si>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</si>
  <si>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</si>
  <si>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</si>
  <si>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</si>
  <si>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</si>
  <si>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</si>
  <si>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</si>
  <si>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</si>
  <si>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</si>
  <si>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</si>
  <si>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</si>
  <si>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</si>
  <si>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</si>
  <si>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</si>
  <si>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</si>
  <si>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</si>
  <si>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</si>
  <si>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</si>
  <si>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</si>
  <si>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>大龙1597、高新521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</si>
  <si>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</si>
  <si>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</si>
  <si>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</si>
  <si>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</si>
  <si>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</si>
  <si>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</si>
  <si>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</si>
  <si>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</si>
  <si>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</si>
  <si>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</si>
  <si>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</si>
  <si>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</si>
  <si>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</si>
  <si>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</si>
  <si>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</si>
  <si>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</si>
  <si>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</si>
  <si>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</si>
  <si>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</si>
  <si>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</si>
  <si>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</si>
  <si>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</si>
  <si>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</si>
  <si>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</si>
  <si>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>义龙新区</t>
  </si>
  <si>
    <t xml:space="preserve"> 黔西南布依族苗族自治州区县合计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</si>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</sst>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6" borderId="10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1" fillId="24" borderId="1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 applyProtection="1">
      <alignment vertical="center"/>
    </xf>
    <xf numFmtId="176" fontId="7" fillId="0" borderId="7" xfId="0" applyNumberFormat="1" applyFont="1" applyFill="1" applyBorder="1" applyAlignment="1">
      <alignment horizontal="right" wrapText="1"/>
    </xf>
    <xf numFmtId="176" fontId="7" fillId="0" borderId="7" xfId="0" applyNumberFormat="1" applyFont="1" applyFill="1" applyBorder="1" applyAlignment="1">
      <alignment wrapText="1"/>
    </xf>
    <xf numFmtId="3" fontId="7" fillId="0" borderId="7" xfId="0" applyNumberFormat="1" applyFont="1" applyFill="1" applyBorder="1" applyAlignment="1" applyProtection="1">
      <alignment horizontal="center" vertical="center"/>
    </xf>
    <xf numFmtId="3" fontId="7" fillId="0" borderId="7" xfId="0" applyNumberFormat="1" applyFont="1" applyFill="1" applyBorder="1" applyAlignment="1" applyProtection="1">
      <alignment horizontal="left" vertical="center"/>
    </xf>
    <xf numFmtId="49" fontId="1" fillId="0" borderId="8" xfId="0" applyNumberFormat="1" applyFont="1" applyFill="1" applyBorder="1" applyAlignment="1">
      <alignment horizontal="left"/>
    </xf>
    <xf numFmtId="176" fontId="7" fillId="0" borderId="7" xfId="0" applyNumberFormat="1" applyFont="1" applyFill="1" applyBorder="1" applyAlignment="1">
      <alignment horizontal="right" vertical="center" wrapText="1"/>
    </xf>
    <xf numFmtId="176" fontId="7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left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"/>
  <sheetViews>
    <sheetView tabSelected="1" workbookViewId="0">
      <pane ySplit="4" topLeftCell="A5" activePane="bottomLeft" state="frozen"/>
      <selection/>
      <selection pane="bottomLeft" activeCell="A1" sqref="$A1:$XFD1048576"/>
    </sheetView>
  </sheetViews>
  <sheetFormatPr defaultColWidth="10" defaultRowHeight="14.25" outlineLevelCol="7"/>
  <cols>
    <col min="1" max="1" width="15.4166666666667" style="1" hidden="1" customWidth="1"/>
    <col min="2" max="2" width="29.225" style="1" customWidth="1"/>
    <col min="3" max="3" width="13.25" style="1" customWidth="1"/>
    <col min="4" max="5" width="10.375" style="1" customWidth="1"/>
    <col min="6" max="6" width="14" style="1" customWidth="1"/>
    <col min="7" max="7" width="12.25" style="1" customWidth="1"/>
    <col min="8" max="8" width="8.875" style="1" customWidth="1"/>
    <col min="9" max="255" width="10" style="1"/>
    <col min="256" max="16384" width="10" style="3"/>
  </cols>
  <sheetData>
    <row r="1" ht="31" customHeight="1" spans="2:6">
      <c r="B1" s="4" t="s">
        <v>0</v>
      </c>
      <c r="C1" s="5"/>
      <c r="F1" s="5"/>
    </row>
    <row r="2" s="1" customFormat="1" ht="70" customHeight="1" spans="2:8">
      <c r="B2" s="6" t="s">
        <v>1</v>
      </c>
      <c r="C2" s="6"/>
      <c r="D2" s="6"/>
      <c r="E2" s="6"/>
      <c r="F2" s="6"/>
      <c r="G2" s="6"/>
      <c r="H2" s="6"/>
    </row>
    <row r="3" s="1" customFormat="1" ht="23.25" customHeight="1" spans="2:8">
      <c r="B3" s="7" t="s">
        <v>2</v>
      </c>
      <c r="C3" s="7"/>
      <c r="F3" s="7"/>
      <c r="H3" s="8" t="s">
        <v>3</v>
      </c>
    </row>
    <row r="4" s="2" customFormat="1" ht="27" customHeight="1" spans="1:8">
      <c r="A4" s="2" t="s">
        <v>4</v>
      </c>
      <c r="B4" s="9" t="s">
        <v>5</v>
      </c>
      <c r="C4" s="10" t="s">
        <v>6</v>
      </c>
      <c r="D4" s="11"/>
      <c r="E4" s="11"/>
      <c r="F4" s="11"/>
      <c r="G4" s="11"/>
      <c r="H4" s="12" t="s">
        <v>7</v>
      </c>
    </row>
    <row r="5" s="2" customFormat="1" ht="26" customHeight="1" spans="2:8">
      <c r="B5" s="13"/>
      <c r="C5" s="14" t="s">
        <v>8</v>
      </c>
      <c r="F5" s="15" t="s">
        <v>9</v>
      </c>
      <c r="G5" s="16" t="s">
        <v>10</v>
      </c>
      <c r="H5" s="17"/>
    </row>
    <row r="6" s="2" customFormat="1" ht="76" customHeight="1" spans="2:8">
      <c r="B6" s="18"/>
      <c r="C6" s="19"/>
      <c r="D6" s="20" t="s">
        <v>11</v>
      </c>
      <c r="E6" s="20" t="s">
        <v>12</v>
      </c>
      <c r="F6" s="19"/>
      <c r="G6" s="21"/>
      <c r="H6" s="21"/>
    </row>
    <row r="7" s="2" customFormat="1" ht="20.1" customHeight="1" spans="2:8">
      <c r="B7" s="22" t="s">
        <v>13</v>
      </c>
      <c r="C7" s="23">
        <f>F7+G7</f>
        <v>1413729</v>
      </c>
      <c r="D7" s="23">
        <f>D10+D11+D8</f>
        <v>58240</v>
      </c>
      <c r="E7" s="23">
        <f>E10+E11+E8</f>
        <v>2000</v>
      </c>
      <c r="F7" s="23">
        <f>F10+F11+F8</f>
        <v>1253198</v>
      </c>
      <c r="G7" s="23">
        <f>G10+G11+G8</f>
        <v>160531</v>
      </c>
      <c r="H7" s="24"/>
    </row>
    <row r="8" s="2" customFormat="1" ht="20.1" customHeight="1" spans="2:8">
      <c r="B8" s="22" t="s">
        <v>14</v>
      </c>
      <c r="C8" s="23">
        <f t="shared" ref="C8:C39" si="0">F8+G8</f>
        <v>192616</v>
      </c>
      <c r="D8" s="23"/>
      <c r="E8" s="23"/>
      <c r="F8" s="23">
        <f>F9</f>
        <v>192616</v>
      </c>
      <c r="G8" s="23"/>
      <c r="H8" s="24"/>
    </row>
    <row r="9" s="2" customFormat="1" ht="20.1" customHeight="1" spans="2:8">
      <c r="B9" s="22" t="s">
        <v>15</v>
      </c>
      <c r="C9" s="23">
        <f t="shared" si="0"/>
        <v>192616</v>
      </c>
      <c r="D9" s="23"/>
      <c r="E9" s="23"/>
      <c r="F9" s="23">
        <v>192616</v>
      </c>
      <c r="G9" s="23"/>
      <c r="H9" s="24"/>
    </row>
    <row r="10" s="2" customFormat="1" ht="20.1" customHeight="1" spans="2:8">
      <c r="B10" s="22" t="s">
        <v>16</v>
      </c>
      <c r="C10" s="23">
        <f t="shared" si="0"/>
        <v>9590</v>
      </c>
      <c r="D10" s="23">
        <f>D15+D32+D41+D60+D72+D89+D110+D123+D138</f>
        <v>1050</v>
      </c>
      <c r="E10" s="23">
        <f>E15+E32+E41+E60+E72+E89+E110+E123+E138</f>
        <v>0</v>
      </c>
      <c r="F10" s="23">
        <f>F15+F32+F41+F60+F72+F89+F110+F123+F138</f>
        <v>8152</v>
      </c>
      <c r="G10" s="23">
        <f>G15+G32+G41+G60+G72+G89+G110+G123+G138</f>
        <v>1438</v>
      </c>
      <c r="H10" s="24"/>
    </row>
    <row r="11" s="2" customFormat="1" ht="20.1" customHeight="1" spans="2:8">
      <c r="B11" s="22" t="s">
        <v>17</v>
      </c>
      <c r="C11" s="23">
        <f t="shared" si="0"/>
        <v>1211523</v>
      </c>
      <c r="D11" s="23">
        <f t="shared" ref="D11:D16" si="1">D12+D13</f>
        <v>57190</v>
      </c>
      <c r="E11" s="23">
        <f>E12+E13</f>
        <v>2000</v>
      </c>
      <c r="F11" s="23">
        <f t="shared" ref="F11:F16" si="2">F12+F13</f>
        <v>1052430</v>
      </c>
      <c r="G11" s="23">
        <f t="shared" ref="G11:G16" si="3">G12+G13</f>
        <v>159093</v>
      </c>
      <c r="H11" s="24"/>
    </row>
    <row r="12" s="2" customFormat="1" ht="20.1" customHeight="1" spans="2:8">
      <c r="B12" s="25" t="s">
        <v>18</v>
      </c>
      <c r="C12" s="23">
        <f t="shared" si="0"/>
        <v>318487</v>
      </c>
      <c r="D12" s="23">
        <f>D17+D34+D43+D62+D74+D91+D112+D125+D140</f>
        <v>16030</v>
      </c>
      <c r="E12" s="23">
        <f>E17+E34+E43+E62+E74+E91+E112+E125+E140</f>
        <v>0</v>
      </c>
      <c r="F12" s="23">
        <f>F17+F34+F43+F62+F74+F91+F112+F125+F140</f>
        <v>279417</v>
      </c>
      <c r="G12" s="23">
        <f>G17+G34+G43+G62+G74+G91+G112+G125+G140</f>
        <v>39070</v>
      </c>
      <c r="H12" s="24"/>
    </row>
    <row r="13" s="2" customFormat="1" ht="20.1" customHeight="1" spans="2:8">
      <c r="B13" s="25" t="s">
        <v>19</v>
      </c>
      <c r="C13" s="23">
        <f t="shared" si="0"/>
        <v>893036</v>
      </c>
      <c r="D13" s="23">
        <f>SUM(D18,D35,D44,D63,D75,D92,D113,D126,D141)</f>
        <v>41160</v>
      </c>
      <c r="E13" s="23">
        <f>SUM(E18,E35,E44,E63,E75,E92,E113,E126,E141)</f>
        <v>2000</v>
      </c>
      <c r="F13" s="23">
        <f>SUM(F18,F35,F44,F63,F75,F92,F113,F126,F141)</f>
        <v>773013</v>
      </c>
      <c r="G13" s="23">
        <f>SUM(G18,G35,G44,G63,G75,G92,G113,G126,G141)</f>
        <v>120023</v>
      </c>
      <c r="H13" s="24"/>
    </row>
    <row r="14" s="2" customFormat="1" ht="20.1" customHeight="1" spans="2:8">
      <c r="B14" s="26" t="s">
        <v>20</v>
      </c>
      <c r="C14" s="23">
        <f t="shared" si="0"/>
        <v>21315</v>
      </c>
      <c r="D14" s="23">
        <f t="shared" si="1"/>
        <v>3850</v>
      </c>
      <c r="E14" s="23"/>
      <c r="F14" s="23">
        <f t="shared" si="2"/>
        <v>14673</v>
      </c>
      <c r="G14" s="23">
        <f t="shared" si="3"/>
        <v>6642</v>
      </c>
      <c r="H14" s="24"/>
    </row>
    <row r="15" s="2" customFormat="1" ht="25" customHeight="1" spans="1:8">
      <c r="A15" s="27" t="s">
        <v>21</v>
      </c>
      <c r="B15" s="26" t="s">
        <v>22</v>
      </c>
      <c r="C15" s="28">
        <f t="shared" si="0"/>
        <v>385</v>
      </c>
      <c r="D15" s="28">
        <v>350</v>
      </c>
      <c r="E15" s="23"/>
      <c r="F15" s="28"/>
      <c r="G15" s="28">
        <v>385</v>
      </c>
      <c r="H15" s="29" t="s">
        <v>23</v>
      </c>
    </row>
    <row r="16" s="2" customFormat="1" ht="20.1" customHeight="1" spans="2:8">
      <c r="B16" s="26" t="s">
        <v>24</v>
      </c>
      <c r="C16" s="23">
        <f t="shared" si="0"/>
        <v>20930</v>
      </c>
      <c r="D16" s="23">
        <f t="shared" si="1"/>
        <v>3500</v>
      </c>
      <c r="E16" s="23"/>
      <c r="F16" s="23">
        <f t="shared" si="2"/>
        <v>14673</v>
      </c>
      <c r="G16" s="23">
        <f t="shared" si="3"/>
        <v>6257</v>
      </c>
      <c r="H16" s="24"/>
    </row>
    <row r="17" s="2" customFormat="1" ht="20.1" customHeight="1" spans="2:8">
      <c r="B17" s="26" t="s">
        <v>25</v>
      </c>
      <c r="C17" s="23">
        <f t="shared" si="0"/>
        <v>7566</v>
      </c>
      <c r="D17" s="23">
        <f>SUM(D19:D23)+D28+D29+D30</f>
        <v>700</v>
      </c>
      <c r="E17" s="23"/>
      <c r="F17" s="23">
        <f>SUM(F19:F23)+F28+F29+F30</f>
        <v>6819</v>
      </c>
      <c r="G17" s="23">
        <f>SUM(G19:G23)+G28+G29+G30</f>
        <v>747</v>
      </c>
      <c r="H17" s="24"/>
    </row>
    <row r="18" s="2" customFormat="1" ht="20.1" customHeight="1" spans="2:8">
      <c r="B18" s="26" t="s">
        <v>26</v>
      </c>
      <c r="C18" s="23">
        <f t="shared" si="0"/>
        <v>13364</v>
      </c>
      <c r="D18" s="23">
        <f>SUM(D24:D27)</f>
        <v>2800</v>
      </c>
      <c r="E18" s="23"/>
      <c r="F18" s="23">
        <f>SUM(F24:F27)</f>
        <v>7854</v>
      </c>
      <c r="G18" s="23">
        <f>SUM(G24:G27)</f>
        <v>5510</v>
      </c>
      <c r="H18" s="24"/>
    </row>
    <row r="19" s="2" customFormat="1" ht="20.1" customHeight="1" spans="1:8">
      <c r="A19" s="27" t="s">
        <v>27</v>
      </c>
      <c r="B19" s="26" t="s">
        <v>28</v>
      </c>
      <c r="C19" s="23">
        <f t="shared" si="0"/>
        <v>2089</v>
      </c>
      <c r="D19" s="23">
        <v>350</v>
      </c>
      <c r="E19" s="23"/>
      <c r="F19" s="23">
        <v>1722</v>
      </c>
      <c r="G19" s="23">
        <v>367</v>
      </c>
      <c r="H19" s="24"/>
    </row>
    <row r="20" s="2" customFormat="1" ht="20.1" customHeight="1" spans="1:8">
      <c r="A20" s="27" t="s">
        <v>29</v>
      </c>
      <c r="B20" s="26" t="s">
        <v>30</v>
      </c>
      <c r="C20" s="23">
        <f t="shared" si="0"/>
        <v>2260</v>
      </c>
      <c r="D20" s="23">
        <v>350</v>
      </c>
      <c r="E20" s="23"/>
      <c r="F20" s="23">
        <v>1892</v>
      </c>
      <c r="G20" s="23">
        <v>368</v>
      </c>
      <c r="H20" s="24"/>
    </row>
    <row r="21" s="2" customFormat="1" ht="20.1" customHeight="1" spans="1:8">
      <c r="A21" s="27" t="s">
        <v>31</v>
      </c>
      <c r="B21" s="26" t="s">
        <v>32</v>
      </c>
      <c r="C21" s="23">
        <f t="shared" si="0"/>
        <v>1558</v>
      </c>
      <c r="D21" s="23">
        <v>0</v>
      </c>
      <c r="E21" s="23"/>
      <c r="F21" s="23">
        <v>1558</v>
      </c>
      <c r="G21" s="23">
        <v>0</v>
      </c>
      <c r="H21" s="24"/>
    </row>
    <row r="22" s="2" customFormat="1" ht="20.1" customHeight="1" spans="1:8">
      <c r="A22" s="27" t="s">
        <v>33</v>
      </c>
      <c r="B22" s="26" t="s">
        <v>34</v>
      </c>
      <c r="C22" s="23">
        <f t="shared" si="0"/>
        <v>0</v>
      </c>
      <c r="D22" s="23">
        <v>0</v>
      </c>
      <c r="E22" s="23"/>
      <c r="F22" s="23"/>
      <c r="G22" s="23">
        <v>0</v>
      </c>
      <c r="H22" s="24"/>
    </row>
    <row r="23" s="2" customFormat="1" ht="20.1" customHeight="1" spans="1:8">
      <c r="A23" s="27" t="s">
        <v>35</v>
      </c>
      <c r="B23" s="26" t="s">
        <v>36</v>
      </c>
      <c r="C23" s="23">
        <f t="shared" si="0"/>
        <v>0</v>
      </c>
      <c r="D23" s="23">
        <v>0</v>
      </c>
      <c r="E23" s="23"/>
      <c r="F23" s="23"/>
      <c r="G23" s="23">
        <v>0</v>
      </c>
      <c r="H23" s="24"/>
    </row>
    <row r="24" s="2" customFormat="1" ht="20.1" customHeight="1" spans="1:8">
      <c r="A24" s="27" t="s">
        <v>37</v>
      </c>
      <c r="B24" s="26" t="s">
        <v>38</v>
      </c>
      <c r="C24" s="23">
        <f t="shared" si="0"/>
        <v>4249</v>
      </c>
      <c r="D24" s="23">
        <v>700</v>
      </c>
      <c r="E24" s="23"/>
      <c r="F24" s="23">
        <v>2002</v>
      </c>
      <c r="G24" s="23">
        <v>2247</v>
      </c>
      <c r="H24" s="24"/>
    </row>
    <row r="25" s="2" customFormat="1" ht="20.1" customHeight="1" spans="1:8">
      <c r="A25" s="27" t="s">
        <v>39</v>
      </c>
      <c r="B25" s="26" t="s">
        <v>40</v>
      </c>
      <c r="C25" s="23">
        <f t="shared" si="0"/>
        <v>2963</v>
      </c>
      <c r="D25" s="23">
        <v>700</v>
      </c>
      <c r="E25" s="23"/>
      <c r="F25" s="23">
        <v>2215</v>
      </c>
      <c r="G25" s="23">
        <v>748</v>
      </c>
      <c r="H25" s="24"/>
    </row>
    <row r="26" s="2" customFormat="1" ht="20.1" customHeight="1" spans="1:8">
      <c r="A26" s="27" t="s">
        <v>41</v>
      </c>
      <c r="B26" s="26" t="s">
        <v>42</v>
      </c>
      <c r="C26" s="23">
        <f t="shared" si="0"/>
        <v>3163</v>
      </c>
      <c r="D26" s="23">
        <v>700</v>
      </c>
      <c r="E26" s="23"/>
      <c r="F26" s="23">
        <v>1834</v>
      </c>
      <c r="G26" s="23">
        <v>1329</v>
      </c>
      <c r="H26" s="24"/>
    </row>
    <row r="27" s="2" customFormat="1" ht="20.1" customHeight="1" spans="1:8">
      <c r="A27" s="27" t="s">
        <v>43</v>
      </c>
      <c r="B27" s="26" t="s">
        <v>44</v>
      </c>
      <c r="C27" s="23">
        <f t="shared" si="0"/>
        <v>2989</v>
      </c>
      <c r="D27" s="23">
        <v>700</v>
      </c>
      <c r="E27" s="23"/>
      <c r="F27" s="23">
        <v>1803</v>
      </c>
      <c r="G27" s="23">
        <v>1186</v>
      </c>
      <c r="H27" s="24"/>
    </row>
    <row r="28" s="2" customFormat="1" ht="20.1" customHeight="1" spans="1:8">
      <c r="A28" s="27" t="s">
        <v>45</v>
      </c>
      <c r="B28" s="26" t="s">
        <v>46</v>
      </c>
      <c r="C28" s="23">
        <f t="shared" si="0"/>
        <v>1659</v>
      </c>
      <c r="D28" s="23">
        <v>0</v>
      </c>
      <c r="E28" s="23"/>
      <c r="F28" s="23">
        <v>1647</v>
      </c>
      <c r="G28" s="23">
        <v>12</v>
      </c>
      <c r="H28" s="24"/>
    </row>
    <row r="29" s="2" customFormat="1" ht="20.1" customHeight="1" spans="1:8">
      <c r="A29" s="27" t="s">
        <v>47</v>
      </c>
      <c r="B29" s="26" t="s">
        <v>48</v>
      </c>
      <c r="C29" s="23">
        <f t="shared" si="0"/>
        <v>0</v>
      </c>
      <c r="D29" s="23"/>
      <c r="E29" s="23"/>
      <c r="F29" s="30"/>
      <c r="G29" s="30"/>
      <c r="H29" s="24"/>
    </row>
    <row r="30" s="2" customFormat="1" ht="20.1" customHeight="1" spans="1:8">
      <c r="A30" s="31" t="s">
        <v>49</v>
      </c>
      <c r="B30" s="26" t="s">
        <v>50</v>
      </c>
      <c r="C30" s="23">
        <f t="shared" si="0"/>
        <v>0</v>
      </c>
      <c r="D30" s="23"/>
      <c r="E30" s="23"/>
      <c r="F30" s="30"/>
      <c r="G30" s="30"/>
      <c r="H30" s="24"/>
    </row>
    <row r="31" s="2" customFormat="1" ht="20.1" customHeight="1" spans="2:8">
      <c r="B31" s="26" t="s">
        <v>51</v>
      </c>
      <c r="C31" s="23">
        <f t="shared" si="0"/>
        <v>75869</v>
      </c>
      <c r="D31" s="23">
        <f>D32+D33</f>
        <v>3150</v>
      </c>
      <c r="E31" s="23"/>
      <c r="F31" s="23">
        <f>F32+F33</f>
        <v>63246</v>
      </c>
      <c r="G31" s="23">
        <f>G32+G33</f>
        <v>12623</v>
      </c>
      <c r="H31" s="24"/>
    </row>
    <row r="32" s="2" customFormat="1" ht="20.1" customHeight="1" spans="1:8">
      <c r="A32" s="27" t="s">
        <v>52</v>
      </c>
      <c r="B32" s="26" t="s">
        <v>53</v>
      </c>
      <c r="C32" s="23">
        <f t="shared" si="0"/>
        <v>875</v>
      </c>
      <c r="D32" s="23"/>
      <c r="E32" s="23"/>
      <c r="F32" s="23">
        <v>875</v>
      </c>
      <c r="G32" s="23"/>
      <c r="H32" s="24"/>
    </row>
    <row r="33" s="2" customFormat="1" ht="20.1" customHeight="1" spans="2:8">
      <c r="B33" s="26" t="s">
        <v>54</v>
      </c>
      <c r="C33" s="23">
        <f t="shared" si="0"/>
        <v>74994</v>
      </c>
      <c r="D33" s="23">
        <f>D34+D35</f>
        <v>3150</v>
      </c>
      <c r="E33" s="23"/>
      <c r="F33" s="23">
        <f>F34+F35</f>
        <v>62371</v>
      </c>
      <c r="G33" s="23">
        <f>G34+G35</f>
        <v>12623</v>
      </c>
      <c r="H33" s="24"/>
    </row>
    <row r="34" s="2" customFormat="1" ht="20.1" customHeight="1" spans="2:8">
      <c r="B34" s="26" t="s">
        <v>25</v>
      </c>
      <c r="C34" s="23">
        <f t="shared" si="0"/>
        <v>6801</v>
      </c>
      <c r="D34" s="23">
        <f>D39</f>
        <v>350</v>
      </c>
      <c r="E34" s="23"/>
      <c r="F34" s="23">
        <f>F39</f>
        <v>6015</v>
      </c>
      <c r="G34" s="23">
        <f>G39</f>
        <v>786</v>
      </c>
      <c r="H34" s="24"/>
    </row>
    <row r="35" s="2" customFormat="1" ht="20.1" customHeight="1" spans="2:8">
      <c r="B35" s="26" t="s">
        <v>26</v>
      </c>
      <c r="C35" s="23">
        <f t="shared" si="0"/>
        <v>68193</v>
      </c>
      <c r="D35" s="23">
        <f>SUM(D36:D38)</f>
        <v>2800</v>
      </c>
      <c r="E35" s="23"/>
      <c r="F35" s="23">
        <f>SUM(F36:F38)</f>
        <v>56356</v>
      </c>
      <c r="G35" s="23">
        <f>SUM(G36:G38)</f>
        <v>11837</v>
      </c>
      <c r="H35" s="24"/>
    </row>
    <row r="36" s="2" customFormat="1" ht="20.1" customHeight="1" spans="1:8">
      <c r="A36" s="27" t="s">
        <v>55</v>
      </c>
      <c r="B36" s="26" t="s">
        <v>56</v>
      </c>
      <c r="C36" s="23">
        <f t="shared" si="0"/>
        <v>13599</v>
      </c>
      <c r="D36" s="23">
        <v>770</v>
      </c>
      <c r="E36" s="23"/>
      <c r="F36" s="23">
        <v>12187</v>
      </c>
      <c r="G36" s="23">
        <v>1412</v>
      </c>
      <c r="H36" s="24"/>
    </row>
    <row r="37" s="2" customFormat="1" ht="20.1" customHeight="1" spans="1:8">
      <c r="A37" s="27" t="s">
        <v>57</v>
      </c>
      <c r="B37" s="26" t="s">
        <v>58</v>
      </c>
      <c r="C37" s="23">
        <f t="shared" si="0"/>
        <v>20620</v>
      </c>
      <c r="D37" s="23">
        <v>840</v>
      </c>
      <c r="E37" s="23"/>
      <c r="F37" s="23">
        <v>17050</v>
      </c>
      <c r="G37" s="23">
        <v>3570</v>
      </c>
      <c r="H37" s="24"/>
    </row>
    <row r="38" s="2" customFormat="1" ht="20.1" customHeight="1" spans="1:8">
      <c r="A38" s="27" t="s">
        <v>59</v>
      </c>
      <c r="B38" s="26" t="s">
        <v>60</v>
      </c>
      <c r="C38" s="23">
        <f t="shared" si="0"/>
        <v>33974</v>
      </c>
      <c r="D38" s="23">
        <v>1190</v>
      </c>
      <c r="E38" s="23"/>
      <c r="F38" s="23">
        <v>27119</v>
      </c>
      <c r="G38" s="23">
        <v>6855</v>
      </c>
      <c r="H38" s="24"/>
    </row>
    <row r="39" s="2" customFormat="1" ht="20.1" customHeight="1" spans="1:8">
      <c r="A39" s="27" t="s">
        <v>61</v>
      </c>
      <c r="B39" s="26" t="s">
        <v>62</v>
      </c>
      <c r="C39" s="23">
        <f t="shared" si="0"/>
        <v>6801</v>
      </c>
      <c r="D39" s="23">
        <v>350</v>
      </c>
      <c r="E39" s="23"/>
      <c r="F39" s="23">
        <v>6015</v>
      </c>
      <c r="G39" s="23">
        <v>786</v>
      </c>
      <c r="H39" s="24"/>
    </row>
    <row r="40" s="2" customFormat="1" ht="20.1" customHeight="1" spans="2:8">
      <c r="B40" s="26" t="s">
        <v>63</v>
      </c>
      <c r="C40" s="23">
        <f t="shared" ref="C40:C71" si="4">F40+G40</f>
        <v>136083</v>
      </c>
      <c r="D40" s="23">
        <f>D41+D42</f>
        <v>8050</v>
      </c>
      <c r="E40" s="23">
        <f>E41+E42</f>
        <v>2000</v>
      </c>
      <c r="F40" s="23">
        <f>F41+F42</f>
        <v>117818</v>
      </c>
      <c r="G40" s="23">
        <f>G41+G42</f>
        <v>18265</v>
      </c>
      <c r="H40" s="24"/>
    </row>
    <row r="41" s="2" customFormat="1" ht="20.1" customHeight="1" spans="1:8">
      <c r="A41" s="27" t="s">
        <v>64</v>
      </c>
      <c r="B41" s="26" t="s">
        <v>65</v>
      </c>
      <c r="C41" s="23">
        <f t="shared" si="4"/>
        <v>595</v>
      </c>
      <c r="D41" s="23">
        <v>350</v>
      </c>
      <c r="E41" s="23"/>
      <c r="F41" s="23">
        <v>134</v>
      </c>
      <c r="G41" s="23">
        <v>461</v>
      </c>
      <c r="H41" s="24" t="s">
        <v>66</v>
      </c>
    </row>
    <row r="42" s="2" customFormat="1" ht="20.1" customHeight="1" spans="2:8">
      <c r="B42" s="26" t="s">
        <v>67</v>
      </c>
      <c r="C42" s="23">
        <f t="shared" si="4"/>
        <v>135488</v>
      </c>
      <c r="D42" s="23">
        <f>D43+D44</f>
        <v>7700</v>
      </c>
      <c r="E42" s="23">
        <f>E43+E44</f>
        <v>2000</v>
      </c>
      <c r="F42" s="23">
        <f>F43+F44</f>
        <v>117684</v>
      </c>
      <c r="G42" s="23">
        <f>G43+G44</f>
        <v>17804</v>
      </c>
      <c r="H42" s="24"/>
    </row>
    <row r="43" s="2" customFormat="1" ht="20.1" customHeight="1" spans="2:8">
      <c r="B43" s="26" t="s">
        <v>25</v>
      </c>
      <c r="C43" s="23">
        <f t="shared" si="4"/>
        <v>18239</v>
      </c>
      <c r="D43" s="23">
        <f>D45+D46+D47</f>
        <v>1400</v>
      </c>
      <c r="E43" s="23">
        <f>E45+E46+E47</f>
        <v>0</v>
      </c>
      <c r="F43" s="23">
        <f>F45+F46+F47</f>
        <v>14840</v>
      </c>
      <c r="G43" s="23">
        <f>G45+G46+G47</f>
        <v>3399</v>
      </c>
      <c r="H43" s="24"/>
    </row>
    <row r="44" s="2" customFormat="1" ht="20.1" customHeight="1" spans="2:8">
      <c r="B44" s="26" t="s">
        <v>26</v>
      </c>
      <c r="C44" s="23">
        <f t="shared" si="4"/>
        <v>117249</v>
      </c>
      <c r="D44" s="23">
        <f>SUM(D48:D58)</f>
        <v>6300</v>
      </c>
      <c r="E44" s="23">
        <f>SUM(E48:E58)</f>
        <v>2000</v>
      </c>
      <c r="F44" s="23">
        <f>SUM(F48:F58)</f>
        <v>102844</v>
      </c>
      <c r="G44" s="23">
        <f>SUM(G48:G58)</f>
        <v>14405</v>
      </c>
      <c r="H44" s="24"/>
    </row>
    <row r="45" s="2" customFormat="1" ht="20.1" customHeight="1" spans="1:8">
      <c r="A45" s="27" t="s">
        <v>68</v>
      </c>
      <c r="B45" s="26" t="s">
        <v>69</v>
      </c>
      <c r="C45" s="23">
        <f t="shared" si="4"/>
        <v>3774</v>
      </c>
      <c r="D45" s="23">
        <v>140</v>
      </c>
      <c r="E45" s="23"/>
      <c r="F45" s="23">
        <v>3584</v>
      </c>
      <c r="G45" s="23">
        <v>190</v>
      </c>
      <c r="H45" s="24"/>
    </row>
    <row r="46" s="2" customFormat="1" ht="20.1" customHeight="1" spans="1:8">
      <c r="A46" s="27" t="s">
        <v>70</v>
      </c>
      <c r="B46" s="26" t="s">
        <v>71</v>
      </c>
      <c r="C46" s="23">
        <f t="shared" si="4"/>
        <v>5723</v>
      </c>
      <c r="D46" s="23">
        <v>560</v>
      </c>
      <c r="E46" s="23"/>
      <c r="F46" s="23">
        <v>4532</v>
      </c>
      <c r="G46" s="23">
        <v>1191</v>
      </c>
      <c r="H46" s="24"/>
    </row>
    <row r="47" s="2" customFormat="1" ht="18.75" spans="1:8">
      <c r="A47" s="27" t="s">
        <v>72</v>
      </c>
      <c r="B47" s="26" t="s">
        <v>73</v>
      </c>
      <c r="C47" s="23">
        <f t="shared" si="4"/>
        <v>8742</v>
      </c>
      <c r="D47" s="23">
        <v>700</v>
      </c>
      <c r="E47" s="23"/>
      <c r="F47" s="23">
        <v>6724</v>
      </c>
      <c r="G47" s="23">
        <v>2018</v>
      </c>
      <c r="H47" s="24"/>
    </row>
    <row r="48" s="2" customFormat="1" ht="20.1" customHeight="1" spans="1:8">
      <c r="A48" s="27" t="s">
        <v>74</v>
      </c>
      <c r="B48" s="26" t="s">
        <v>75</v>
      </c>
      <c r="C48" s="23">
        <f t="shared" si="4"/>
        <v>10038</v>
      </c>
      <c r="D48" s="23">
        <v>700</v>
      </c>
      <c r="E48" s="23"/>
      <c r="F48" s="23">
        <v>9051</v>
      </c>
      <c r="G48" s="23">
        <v>987</v>
      </c>
      <c r="H48" s="24"/>
    </row>
    <row r="49" s="2" customFormat="1" ht="20.1" customHeight="1" spans="1:8">
      <c r="A49" s="27" t="s">
        <v>76</v>
      </c>
      <c r="B49" s="26" t="s">
        <v>77</v>
      </c>
      <c r="C49" s="23">
        <f t="shared" si="4"/>
        <v>5645</v>
      </c>
      <c r="D49" s="23">
        <v>700</v>
      </c>
      <c r="E49" s="23"/>
      <c r="F49" s="23">
        <v>4735</v>
      </c>
      <c r="G49" s="23">
        <v>910</v>
      </c>
      <c r="H49" s="24"/>
    </row>
    <row r="50" s="2" customFormat="1" ht="20.1" customHeight="1" spans="1:8">
      <c r="A50" s="27" t="s">
        <v>78</v>
      </c>
      <c r="B50" s="26" t="s">
        <v>79</v>
      </c>
      <c r="C50" s="23">
        <f t="shared" si="4"/>
        <v>7733</v>
      </c>
      <c r="D50" s="23">
        <v>490</v>
      </c>
      <c r="E50" s="23"/>
      <c r="F50" s="23">
        <v>4542</v>
      </c>
      <c r="G50" s="23">
        <v>3191</v>
      </c>
      <c r="H50" s="24"/>
    </row>
    <row r="51" s="2" customFormat="1" ht="20.1" customHeight="1" spans="1:8">
      <c r="A51" s="27" t="s">
        <v>80</v>
      </c>
      <c r="B51" s="26" t="s">
        <v>81</v>
      </c>
      <c r="C51" s="23">
        <f t="shared" si="4"/>
        <v>9013</v>
      </c>
      <c r="D51" s="23">
        <v>490</v>
      </c>
      <c r="E51" s="23">
        <v>2000</v>
      </c>
      <c r="F51" s="23">
        <v>6327</v>
      </c>
      <c r="G51" s="23">
        <v>2686</v>
      </c>
      <c r="H51" s="24"/>
    </row>
    <row r="52" s="2" customFormat="1" ht="20.1" customHeight="1" spans="1:8">
      <c r="A52" s="27" t="s">
        <v>82</v>
      </c>
      <c r="B52" s="26" t="s">
        <v>83</v>
      </c>
      <c r="C52" s="23">
        <f t="shared" si="4"/>
        <v>5180</v>
      </c>
      <c r="D52" s="23">
        <v>350</v>
      </c>
      <c r="E52" s="23"/>
      <c r="F52" s="23">
        <v>4722</v>
      </c>
      <c r="G52" s="23">
        <v>458</v>
      </c>
      <c r="H52" s="24"/>
    </row>
    <row r="53" s="2" customFormat="1" ht="20.1" customHeight="1" spans="1:8">
      <c r="A53" s="27" t="s">
        <v>84</v>
      </c>
      <c r="B53" s="26" t="s">
        <v>85</v>
      </c>
      <c r="C53" s="23">
        <f t="shared" si="4"/>
        <v>7387</v>
      </c>
      <c r="D53" s="23">
        <v>700</v>
      </c>
      <c r="E53" s="23"/>
      <c r="F53" s="23">
        <v>5619</v>
      </c>
      <c r="G53" s="23">
        <v>1768</v>
      </c>
      <c r="H53" s="24"/>
    </row>
    <row r="54" s="2" customFormat="1" ht="20.1" customHeight="1" spans="1:8">
      <c r="A54" s="27" t="s">
        <v>86</v>
      </c>
      <c r="B54" s="26" t="s">
        <v>87</v>
      </c>
      <c r="C54" s="23">
        <f t="shared" si="4"/>
        <v>5195</v>
      </c>
      <c r="D54" s="23">
        <v>350</v>
      </c>
      <c r="E54" s="23"/>
      <c r="F54" s="23">
        <v>4019</v>
      </c>
      <c r="G54" s="23">
        <v>1176</v>
      </c>
      <c r="H54" s="24"/>
    </row>
    <row r="55" s="2" customFormat="1" ht="20.1" customHeight="1" spans="1:8">
      <c r="A55" s="27" t="s">
        <v>88</v>
      </c>
      <c r="B55" s="26" t="s">
        <v>89</v>
      </c>
      <c r="C55" s="23">
        <f t="shared" si="4"/>
        <v>14222</v>
      </c>
      <c r="D55" s="23">
        <v>700</v>
      </c>
      <c r="E55" s="23"/>
      <c r="F55" s="23">
        <v>12517</v>
      </c>
      <c r="G55" s="23">
        <v>1705</v>
      </c>
      <c r="H55" s="24"/>
    </row>
    <row r="56" s="2" customFormat="1" ht="20.1" customHeight="1" spans="1:8">
      <c r="A56" s="27" t="s">
        <v>90</v>
      </c>
      <c r="B56" s="26" t="s">
        <v>91</v>
      </c>
      <c r="C56" s="23">
        <f t="shared" si="4"/>
        <v>22954</v>
      </c>
      <c r="D56" s="23">
        <v>700</v>
      </c>
      <c r="E56" s="23"/>
      <c r="F56" s="23">
        <v>22444</v>
      </c>
      <c r="G56" s="23">
        <v>510</v>
      </c>
      <c r="H56" s="24"/>
    </row>
    <row r="57" s="2" customFormat="1" ht="20.1" customHeight="1" spans="1:8">
      <c r="A57" s="27" t="s">
        <v>92</v>
      </c>
      <c r="B57" s="26" t="s">
        <v>93</v>
      </c>
      <c r="C57" s="23">
        <f t="shared" si="4"/>
        <v>9035</v>
      </c>
      <c r="D57" s="23">
        <v>420</v>
      </c>
      <c r="E57" s="23"/>
      <c r="F57" s="23">
        <v>8310</v>
      </c>
      <c r="G57" s="23">
        <v>725</v>
      </c>
      <c r="H57" s="24"/>
    </row>
    <row r="58" s="2" customFormat="1" ht="20.1" customHeight="1" spans="1:8">
      <c r="A58" s="27" t="s">
        <v>94</v>
      </c>
      <c r="B58" s="26" t="s">
        <v>95</v>
      </c>
      <c r="C58" s="23">
        <f t="shared" si="4"/>
        <v>20847</v>
      </c>
      <c r="D58" s="23">
        <v>700</v>
      </c>
      <c r="E58" s="23"/>
      <c r="F58" s="23">
        <v>20558</v>
      </c>
      <c r="G58" s="23">
        <v>289</v>
      </c>
      <c r="H58" s="24"/>
    </row>
    <row r="59" s="2" customFormat="1" ht="20.1" customHeight="1" spans="2:8">
      <c r="B59" s="26" t="s">
        <v>96</v>
      </c>
      <c r="C59" s="23">
        <f t="shared" si="4"/>
        <v>86326</v>
      </c>
      <c r="D59" s="23">
        <f>D60+D61</f>
        <v>3500</v>
      </c>
      <c r="E59" s="23"/>
      <c r="F59" s="23">
        <f>F60+F61</f>
        <v>79029</v>
      </c>
      <c r="G59" s="23">
        <f>G60+G61</f>
        <v>7297</v>
      </c>
      <c r="H59" s="24"/>
    </row>
    <row r="60" s="2" customFormat="1" ht="32" customHeight="1" spans="1:8">
      <c r="A60" s="27" t="s">
        <v>97</v>
      </c>
      <c r="B60" s="26" t="s">
        <v>98</v>
      </c>
      <c r="C60" s="23">
        <f t="shared" si="4"/>
        <v>149</v>
      </c>
      <c r="D60" s="23">
        <v>0</v>
      </c>
      <c r="E60" s="23"/>
      <c r="F60" s="23">
        <v>92</v>
      </c>
      <c r="G60" s="23">
        <v>57</v>
      </c>
      <c r="H60" s="24" t="s">
        <v>99</v>
      </c>
    </row>
    <row r="61" s="2" customFormat="1" ht="20.1" customHeight="1" spans="2:8">
      <c r="B61" s="26" t="s">
        <v>100</v>
      </c>
      <c r="C61" s="23">
        <f t="shared" si="4"/>
        <v>86177</v>
      </c>
      <c r="D61" s="23">
        <f>D62+D63</f>
        <v>3500</v>
      </c>
      <c r="E61" s="23"/>
      <c r="F61" s="23">
        <f>F62+F63</f>
        <v>78937</v>
      </c>
      <c r="G61" s="23">
        <f>G62+G63</f>
        <v>7240</v>
      </c>
      <c r="H61" s="24"/>
    </row>
    <row r="62" s="2" customFormat="1" ht="20.1" customHeight="1" spans="2:8">
      <c r="B62" s="26" t="s">
        <v>25</v>
      </c>
      <c r="C62" s="23">
        <f t="shared" si="4"/>
        <v>15481</v>
      </c>
      <c r="D62" s="23">
        <f>SUM(D64:D65,D70)</f>
        <v>1050</v>
      </c>
      <c r="E62" s="23"/>
      <c r="F62" s="23">
        <f>SUM(F64:F65,F70)</f>
        <v>13963</v>
      </c>
      <c r="G62" s="23">
        <f>SUM(G64:G65,G70)</f>
        <v>1518</v>
      </c>
      <c r="H62" s="24"/>
    </row>
    <row r="63" s="2" customFormat="1" ht="20.1" customHeight="1" spans="2:8">
      <c r="B63" s="26" t="s">
        <v>26</v>
      </c>
      <c r="C63" s="23">
        <f t="shared" si="4"/>
        <v>70696</v>
      </c>
      <c r="D63" s="23">
        <f>SUM(D66:D69)</f>
        <v>2450</v>
      </c>
      <c r="E63" s="23"/>
      <c r="F63" s="23">
        <f>SUM(F66:F69)</f>
        <v>64974</v>
      </c>
      <c r="G63" s="23">
        <f>SUM(G66:G69)</f>
        <v>5722</v>
      </c>
      <c r="H63" s="24"/>
    </row>
    <row r="64" s="2" customFormat="1" ht="20.1" customHeight="1" spans="1:8">
      <c r="A64" s="27" t="s">
        <v>101</v>
      </c>
      <c r="B64" s="26" t="s">
        <v>102</v>
      </c>
      <c r="C64" s="23">
        <f t="shared" si="4"/>
        <v>9384</v>
      </c>
      <c r="D64" s="23">
        <v>700</v>
      </c>
      <c r="E64" s="23"/>
      <c r="F64" s="23">
        <v>8439</v>
      </c>
      <c r="G64" s="23">
        <v>945</v>
      </c>
      <c r="H64" s="24"/>
    </row>
    <row r="65" s="2" customFormat="1" ht="20.1" customHeight="1" spans="1:8">
      <c r="A65" s="27" t="s">
        <v>103</v>
      </c>
      <c r="B65" s="26" t="s">
        <v>104</v>
      </c>
      <c r="C65" s="23">
        <f t="shared" si="4"/>
        <v>5975</v>
      </c>
      <c r="D65" s="23">
        <v>350</v>
      </c>
      <c r="E65" s="23"/>
      <c r="F65" s="23">
        <v>5425</v>
      </c>
      <c r="G65" s="23">
        <v>550</v>
      </c>
      <c r="H65" s="24"/>
    </row>
    <row r="66" s="2" customFormat="1" ht="20.1" customHeight="1" spans="1:8">
      <c r="A66" s="27" t="s">
        <v>105</v>
      </c>
      <c r="B66" s="26" t="s">
        <v>106</v>
      </c>
      <c r="C66" s="23">
        <f t="shared" si="4"/>
        <v>12002</v>
      </c>
      <c r="D66" s="23">
        <v>490</v>
      </c>
      <c r="E66" s="23"/>
      <c r="F66" s="23">
        <v>10632</v>
      </c>
      <c r="G66" s="23">
        <v>1370</v>
      </c>
      <c r="H66" s="24"/>
    </row>
    <row r="67" s="2" customFormat="1" ht="20.1" customHeight="1" spans="1:8">
      <c r="A67" s="27" t="s">
        <v>107</v>
      </c>
      <c r="B67" s="26" t="s">
        <v>108</v>
      </c>
      <c r="C67" s="23">
        <f t="shared" si="4"/>
        <v>10965</v>
      </c>
      <c r="D67" s="23">
        <v>630</v>
      </c>
      <c r="E67" s="23"/>
      <c r="F67" s="23">
        <v>9915</v>
      </c>
      <c r="G67" s="23">
        <v>1050</v>
      </c>
      <c r="H67" s="24"/>
    </row>
    <row r="68" s="2" customFormat="1" ht="20.1" customHeight="1" spans="1:8">
      <c r="A68" s="27" t="s">
        <v>109</v>
      </c>
      <c r="B68" s="26" t="s">
        <v>110</v>
      </c>
      <c r="C68" s="23">
        <f t="shared" si="4"/>
        <v>22389</v>
      </c>
      <c r="D68" s="23">
        <v>630</v>
      </c>
      <c r="E68" s="23"/>
      <c r="F68" s="23">
        <v>22249</v>
      </c>
      <c r="G68" s="23">
        <v>140</v>
      </c>
      <c r="H68" s="24"/>
    </row>
    <row r="69" s="2" customFormat="1" ht="20.1" customHeight="1" spans="1:8">
      <c r="A69" s="27" t="s">
        <v>111</v>
      </c>
      <c r="B69" s="26" t="s">
        <v>112</v>
      </c>
      <c r="C69" s="23">
        <f t="shared" si="4"/>
        <v>25340</v>
      </c>
      <c r="D69" s="23">
        <v>700</v>
      </c>
      <c r="E69" s="23"/>
      <c r="F69" s="23">
        <v>22178</v>
      </c>
      <c r="G69" s="23">
        <v>3162</v>
      </c>
      <c r="H69" s="24"/>
    </row>
    <row r="70" s="2" customFormat="1" ht="20.1" customHeight="1" spans="1:8">
      <c r="A70" s="31" t="s">
        <v>113</v>
      </c>
      <c r="B70" s="26" t="s">
        <v>114</v>
      </c>
      <c r="C70" s="23">
        <f t="shared" si="4"/>
        <v>122</v>
      </c>
      <c r="D70" s="23">
        <v>0</v>
      </c>
      <c r="E70" s="23"/>
      <c r="F70" s="23">
        <v>99</v>
      </c>
      <c r="G70" s="23">
        <v>23</v>
      </c>
      <c r="H70" s="24"/>
    </row>
    <row r="71" s="2" customFormat="1" ht="20.1" customHeight="1" spans="2:8">
      <c r="B71" s="26" t="s">
        <v>115</v>
      </c>
      <c r="C71" s="23">
        <f t="shared" si="4"/>
        <v>142309</v>
      </c>
      <c r="D71" s="23">
        <f>D72+D73</f>
        <v>5600</v>
      </c>
      <c r="E71" s="23"/>
      <c r="F71" s="23">
        <f>F72+F73</f>
        <v>127543</v>
      </c>
      <c r="G71" s="23">
        <f>G72+G73</f>
        <v>14766</v>
      </c>
      <c r="H71" s="24"/>
    </row>
    <row r="72" s="2" customFormat="1" ht="34" customHeight="1" spans="1:8">
      <c r="A72" s="27" t="s">
        <v>116</v>
      </c>
      <c r="B72" s="26" t="s">
        <v>117</v>
      </c>
      <c r="C72" s="23">
        <f t="shared" ref="C72:C103" si="5">F72+G72</f>
        <v>189</v>
      </c>
      <c r="D72" s="23">
        <v>0</v>
      </c>
      <c r="E72" s="23"/>
      <c r="F72" s="23">
        <v>136</v>
      </c>
      <c r="G72" s="23">
        <v>53</v>
      </c>
      <c r="H72" s="32" t="s">
        <v>118</v>
      </c>
    </row>
    <row r="73" s="2" customFormat="1" ht="20.1" customHeight="1" spans="2:8">
      <c r="B73" s="26" t="s">
        <v>119</v>
      </c>
      <c r="C73" s="23">
        <f t="shared" si="5"/>
        <v>142120</v>
      </c>
      <c r="D73" s="23">
        <f>D74+D75</f>
        <v>5600</v>
      </c>
      <c r="E73" s="23"/>
      <c r="F73" s="23">
        <f>F74+F75</f>
        <v>127407</v>
      </c>
      <c r="G73" s="23">
        <f>G74+G75</f>
        <v>14713</v>
      </c>
      <c r="H73" s="24"/>
    </row>
    <row r="74" s="2" customFormat="1" ht="20.1" customHeight="1" spans="2:8">
      <c r="B74" s="26" t="s">
        <v>25</v>
      </c>
      <c r="C74" s="23">
        <f t="shared" si="5"/>
        <v>7244</v>
      </c>
      <c r="D74" s="23">
        <f>SUM(D76)</f>
        <v>350</v>
      </c>
      <c r="E74" s="23"/>
      <c r="F74" s="23">
        <f>SUM(F76)</f>
        <v>6686</v>
      </c>
      <c r="G74" s="23">
        <f>SUM(G76)</f>
        <v>558</v>
      </c>
      <c r="H74" s="24"/>
    </row>
    <row r="75" s="2" customFormat="1" ht="20.1" customHeight="1" spans="2:8">
      <c r="B75" s="26" t="s">
        <v>26</v>
      </c>
      <c r="C75" s="23">
        <f t="shared" si="5"/>
        <v>134876</v>
      </c>
      <c r="D75" s="23">
        <f>SUM(D77:D87)</f>
        <v>5250</v>
      </c>
      <c r="E75" s="23"/>
      <c r="F75" s="23">
        <f>SUM(F77:F87)</f>
        <v>120721</v>
      </c>
      <c r="G75" s="23">
        <f>SUM(G77:G87)</f>
        <v>14155</v>
      </c>
      <c r="H75" s="24"/>
    </row>
    <row r="76" s="2" customFormat="1" ht="20.1" customHeight="1" spans="1:8">
      <c r="A76" s="27" t="s">
        <v>120</v>
      </c>
      <c r="B76" s="26" t="s">
        <v>121</v>
      </c>
      <c r="C76" s="23">
        <f t="shared" si="5"/>
        <v>7244</v>
      </c>
      <c r="D76" s="23">
        <v>350</v>
      </c>
      <c r="E76" s="23"/>
      <c r="F76" s="23">
        <v>6686</v>
      </c>
      <c r="G76" s="23">
        <v>558</v>
      </c>
      <c r="H76" s="24"/>
    </row>
    <row r="77" s="2" customFormat="1" ht="20.1" customHeight="1" spans="1:8">
      <c r="A77" s="27" t="s">
        <v>122</v>
      </c>
      <c r="B77" s="26" t="s">
        <v>123</v>
      </c>
      <c r="C77" s="23">
        <f t="shared" si="5"/>
        <v>10482</v>
      </c>
      <c r="D77" s="23">
        <v>700</v>
      </c>
      <c r="E77" s="23"/>
      <c r="F77" s="23">
        <v>9326</v>
      </c>
      <c r="G77" s="23">
        <v>1156</v>
      </c>
      <c r="H77" s="24"/>
    </row>
    <row r="78" s="2" customFormat="1" ht="20.1" customHeight="1" spans="1:8">
      <c r="A78" s="27" t="s">
        <v>124</v>
      </c>
      <c r="B78" s="26" t="s">
        <v>125</v>
      </c>
      <c r="C78" s="23">
        <f t="shared" si="5"/>
        <v>11317</v>
      </c>
      <c r="D78" s="23">
        <v>700</v>
      </c>
      <c r="E78" s="23"/>
      <c r="F78" s="23">
        <v>10111</v>
      </c>
      <c r="G78" s="23">
        <v>1206</v>
      </c>
      <c r="H78" s="24"/>
    </row>
    <row r="79" s="2" customFormat="1" ht="20.1" customHeight="1" spans="1:8">
      <c r="A79" s="27" t="s">
        <v>126</v>
      </c>
      <c r="B79" s="26" t="s">
        <v>127</v>
      </c>
      <c r="C79" s="23">
        <f t="shared" si="5"/>
        <v>8552</v>
      </c>
      <c r="D79" s="23">
        <v>350</v>
      </c>
      <c r="E79" s="23"/>
      <c r="F79" s="23">
        <v>7907</v>
      </c>
      <c r="G79" s="23">
        <v>645</v>
      </c>
      <c r="H79" s="24"/>
    </row>
    <row r="80" s="2" customFormat="1" ht="20.1" customHeight="1" spans="1:8">
      <c r="A80" s="27" t="s">
        <v>128</v>
      </c>
      <c r="B80" s="26" t="s">
        <v>129</v>
      </c>
      <c r="C80" s="23">
        <f t="shared" si="5"/>
        <v>28096</v>
      </c>
      <c r="D80" s="23">
        <v>0</v>
      </c>
      <c r="E80" s="23"/>
      <c r="F80" s="23">
        <v>24024</v>
      </c>
      <c r="G80" s="23">
        <v>4072</v>
      </c>
      <c r="H80" s="24"/>
    </row>
    <row r="81" s="2" customFormat="1" ht="20.1" customHeight="1" spans="1:8">
      <c r="A81" s="27" t="s">
        <v>130</v>
      </c>
      <c r="B81" s="26" t="s">
        <v>131</v>
      </c>
      <c r="C81" s="23">
        <f t="shared" si="5"/>
        <v>7129</v>
      </c>
      <c r="D81" s="23">
        <v>350</v>
      </c>
      <c r="E81" s="23"/>
      <c r="F81" s="23">
        <v>6530</v>
      </c>
      <c r="G81" s="23">
        <v>599</v>
      </c>
      <c r="H81" s="24"/>
    </row>
    <row r="82" s="2" customFormat="1" ht="20.1" customHeight="1" spans="1:8">
      <c r="A82" s="27" t="s">
        <v>132</v>
      </c>
      <c r="B82" s="26" t="s">
        <v>133</v>
      </c>
      <c r="C82" s="23">
        <f t="shared" si="5"/>
        <v>8083</v>
      </c>
      <c r="D82" s="23">
        <v>350</v>
      </c>
      <c r="E82" s="23"/>
      <c r="F82" s="23">
        <v>7432</v>
      </c>
      <c r="G82" s="23">
        <v>651</v>
      </c>
      <c r="H82" s="24"/>
    </row>
    <row r="83" s="2" customFormat="1" ht="20.1" customHeight="1" spans="1:8">
      <c r="A83" s="27" t="s">
        <v>134</v>
      </c>
      <c r="B83" s="26" t="s">
        <v>135</v>
      </c>
      <c r="C83" s="23">
        <f t="shared" si="5"/>
        <v>7431</v>
      </c>
      <c r="D83" s="23">
        <v>350</v>
      </c>
      <c r="E83" s="23"/>
      <c r="F83" s="23">
        <v>6865</v>
      </c>
      <c r="G83" s="23">
        <v>566</v>
      </c>
      <c r="H83" s="24"/>
    </row>
    <row r="84" s="2" customFormat="1" ht="20.1" customHeight="1" spans="1:8">
      <c r="A84" s="27" t="s">
        <v>136</v>
      </c>
      <c r="B84" s="26" t="s">
        <v>137</v>
      </c>
      <c r="C84" s="23">
        <f t="shared" si="5"/>
        <v>6286</v>
      </c>
      <c r="D84" s="23">
        <v>350</v>
      </c>
      <c r="E84" s="23"/>
      <c r="F84" s="23">
        <v>5766</v>
      </c>
      <c r="G84" s="23">
        <v>520</v>
      </c>
      <c r="H84" s="24"/>
    </row>
    <row r="85" s="2" customFormat="1" ht="18" customHeight="1" spans="1:8">
      <c r="A85" s="27" t="s">
        <v>138</v>
      </c>
      <c r="B85" s="26" t="s">
        <v>139</v>
      </c>
      <c r="C85" s="23">
        <f t="shared" si="5"/>
        <v>9996</v>
      </c>
      <c r="D85" s="23">
        <v>350</v>
      </c>
      <c r="E85" s="23"/>
      <c r="F85" s="23">
        <v>9045</v>
      </c>
      <c r="G85" s="23">
        <v>951</v>
      </c>
      <c r="H85" s="29"/>
    </row>
    <row r="86" s="2" customFormat="1" ht="20.1" customHeight="1" spans="1:8">
      <c r="A86" s="27" t="s">
        <v>140</v>
      </c>
      <c r="B86" s="26" t="s">
        <v>141</v>
      </c>
      <c r="C86" s="23">
        <f t="shared" si="5"/>
        <v>10404</v>
      </c>
      <c r="D86" s="23">
        <v>350</v>
      </c>
      <c r="E86" s="23"/>
      <c r="F86" s="23">
        <v>9628</v>
      </c>
      <c r="G86" s="23">
        <v>776</v>
      </c>
      <c r="H86" s="24"/>
    </row>
    <row r="87" s="2" customFormat="1" ht="28" customHeight="1" spans="1:8">
      <c r="A87" s="27" t="s">
        <v>142</v>
      </c>
      <c r="B87" s="26" t="s">
        <v>143</v>
      </c>
      <c r="C87" s="23">
        <f t="shared" si="5"/>
        <v>27100</v>
      </c>
      <c r="D87" s="23">
        <v>1400</v>
      </c>
      <c r="E87" s="23"/>
      <c r="F87" s="23">
        <v>24087</v>
      </c>
      <c r="G87" s="23">
        <v>3013</v>
      </c>
      <c r="H87" s="24"/>
    </row>
    <row r="88" s="2" customFormat="1" ht="20.1" customHeight="1" spans="2:8">
      <c r="B88" s="26" t="s">
        <v>144</v>
      </c>
      <c r="C88" s="23">
        <f t="shared" si="5"/>
        <v>226918</v>
      </c>
      <c r="D88" s="23">
        <f>D89+D90</f>
        <v>9940</v>
      </c>
      <c r="E88" s="23"/>
      <c r="F88" s="23">
        <f>F89+F90</f>
        <v>195239</v>
      </c>
      <c r="G88" s="23">
        <f>G89+G90</f>
        <v>31679</v>
      </c>
      <c r="H88" s="24"/>
    </row>
    <row r="89" s="2" customFormat="1" ht="20.1" customHeight="1" spans="1:8">
      <c r="A89" s="27" t="s">
        <v>145</v>
      </c>
      <c r="B89" s="26" t="s">
        <v>146</v>
      </c>
      <c r="C89" s="23">
        <f t="shared" si="5"/>
        <v>0</v>
      </c>
      <c r="D89" s="23"/>
      <c r="E89" s="23"/>
      <c r="F89" s="23"/>
      <c r="G89" s="23"/>
      <c r="H89" s="24"/>
    </row>
    <row r="90" s="2" customFormat="1" ht="20.1" customHeight="1" spans="2:8">
      <c r="B90" s="26" t="s">
        <v>147</v>
      </c>
      <c r="C90" s="23">
        <f t="shared" si="5"/>
        <v>226918</v>
      </c>
      <c r="D90" s="23">
        <f>D91+D92</f>
        <v>9940</v>
      </c>
      <c r="E90" s="23"/>
      <c r="F90" s="23">
        <f>F91+F92</f>
        <v>195239</v>
      </c>
      <c r="G90" s="23">
        <f>G91+G92</f>
        <v>31679</v>
      </c>
      <c r="H90" s="24"/>
    </row>
    <row r="91" s="2" customFormat="1" ht="20.1" customHeight="1" spans="2:8">
      <c r="B91" s="26" t="s">
        <v>25</v>
      </c>
      <c r="C91" s="23">
        <f t="shared" si="5"/>
        <v>139174</v>
      </c>
      <c r="D91" s="23">
        <f>SUM(D93,D95,D98:D103,D105,D107)</f>
        <v>5530</v>
      </c>
      <c r="E91" s="23"/>
      <c r="F91" s="23">
        <f>SUM(F93,F95,F98:F103,F105,F107)</f>
        <v>121202</v>
      </c>
      <c r="G91" s="23">
        <f>SUM(G93,G95,G98:G103,G105,G107)</f>
        <v>17972</v>
      </c>
      <c r="H91" s="24"/>
    </row>
    <row r="92" s="2" customFormat="1" ht="20.1" customHeight="1" spans="2:8">
      <c r="B92" s="26" t="s">
        <v>26</v>
      </c>
      <c r="C92" s="23">
        <f t="shared" si="5"/>
        <v>87744</v>
      </c>
      <c r="D92" s="23">
        <f>SUM(D94,D96:D97,D104,D106,D108)</f>
        <v>4410</v>
      </c>
      <c r="E92" s="23"/>
      <c r="F92" s="23">
        <f>SUM(F94,F96:F97,F104,F106,F108)</f>
        <v>74037</v>
      </c>
      <c r="G92" s="23">
        <f>SUM(G94,G96:G97,G104,G106,G108)</f>
        <v>13707</v>
      </c>
      <c r="H92" s="24"/>
    </row>
    <row r="93" s="2" customFormat="1" ht="20.1" customHeight="1" spans="1:8">
      <c r="A93" s="27" t="s">
        <v>148</v>
      </c>
      <c r="B93" s="26" t="s">
        <v>149</v>
      </c>
      <c r="C93" s="23">
        <f t="shared" si="5"/>
        <v>11696</v>
      </c>
      <c r="D93" s="23">
        <v>700</v>
      </c>
      <c r="E93" s="23"/>
      <c r="F93" s="23">
        <v>10605</v>
      </c>
      <c r="G93" s="23">
        <v>1091</v>
      </c>
      <c r="H93" s="24"/>
    </row>
    <row r="94" s="2" customFormat="1" ht="20.1" customHeight="1" spans="1:8">
      <c r="A94" s="27" t="s">
        <v>150</v>
      </c>
      <c r="B94" s="26" t="s">
        <v>151</v>
      </c>
      <c r="C94" s="23">
        <f t="shared" si="5"/>
        <v>12650</v>
      </c>
      <c r="D94" s="23">
        <v>350</v>
      </c>
      <c r="E94" s="23"/>
      <c r="F94" s="23">
        <v>10481</v>
      </c>
      <c r="G94" s="23">
        <v>2169</v>
      </c>
      <c r="H94" s="24"/>
    </row>
    <row r="95" s="2" customFormat="1" ht="20.1" customHeight="1" spans="1:8">
      <c r="A95" s="27" t="s">
        <v>152</v>
      </c>
      <c r="B95" s="26" t="s">
        <v>153</v>
      </c>
      <c r="C95" s="23">
        <f t="shared" si="5"/>
        <v>7465</v>
      </c>
      <c r="D95" s="23">
        <v>350</v>
      </c>
      <c r="E95" s="23"/>
      <c r="F95" s="23">
        <v>6836</v>
      </c>
      <c r="G95" s="23">
        <v>629</v>
      </c>
      <c r="H95" s="24"/>
    </row>
    <row r="96" s="2" customFormat="1" ht="20.1" customHeight="1" spans="1:8">
      <c r="A96" s="27" t="s">
        <v>154</v>
      </c>
      <c r="B96" s="26" t="s">
        <v>155</v>
      </c>
      <c r="C96" s="23">
        <f t="shared" si="5"/>
        <v>8651</v>
      </c>
      <c r="D96" s="23">
        <v>350</v>
      </c>
      <c r="E96" s="23"/>
      <c r="F96" s="23">
        <v>8019</v>
      </c>
      <c r="G96" s="23">
        <v>632</v>
      </c>
      <c r="H96" s="33"/>
    </row>
    <row r="97" s="2" customFormat="1" ht="20.1" customHeight="1" spans="1:8">
      <c r="A97" s="27" t="s">
        <v>156</v>
      </c>
      <c r="B97" s="26" t="s">
        <v>157</v>
      </c>
      <c r="C97" s="23">
        <f t="shared" si="5"/>
        <v>10584</v>
      </c>
      <c r="D97" s="23">
        <v>700</v>
      </c>
      <c r="E97" s="23"/>
      <c r="F97" s="23">
        <v>9651</v>
      </c>
      <c r="G97" s="23">
        <v>933</v>
      </c>
      <c r="H97" s="24"/>
    </row>
    <row r="98" s="2" customFormat="1" ht="20.1" customHeight="1" spans="1:8">
      <c r="A98" s="27" t="s">
        <v>158</v>
      </c>
      <c r="B98" s="26" t="s">
        <v>159</v>
      </c>
      <c r="C98" s="23">
        <f t="shared" si="5"/>
        <v>7348</v>
      </c>
      <c r="D98" s="23">
        <v>350</v>
      </c>
      <c r="E98" s="23"/>
      <c r="F98" s="23">
        <v>6816</v>
      </c>
      <c r="G98" s="23">
        <v>532</v>
      </c>
      <c r="H98" s="24"/>
    </row>
    <row r="99" s="2" customFormat="1" ht="20.1" customHeight="1" spans="1:8">
      <c r="A99" s="27" t="s">
        <v>160</v>
      </c>
      <c r="B99" s="26" t="s">
        <v>161</v>
      </c>
      <c r="C99" s="23">
        <f t="shared" si="5"/>
        <v>7496</v>
      </c>
      <c r="D99" s="23">
        <v>350</v>
      </c>
      <c r="E99" s="23"/>
      <c r="F99" s="23">
        <v>6906</v>
      </c>
      <c r="G99" s="23">
        <v>590</v>
      </c>
      <c r="H99" s="24"/>
    </row>
    <row r="100" s="2" customFormat="1" ht="20.1" customHeight="1" spans="1:8">
      <c r="A100" s="27" t="s">
        <v>162</v>
      </c>
      <c r="B100" s="26" t="s">
        <v>163</v>
      </c>
      <c r="C100" s="23">
        <f t="shared" si="5"/>
        <v>9300</v>
      </c>
      <c r="D100" s="23">
        <v>140</v>
      </c>
      <c r="E100" s="23"/>
      <c r="F100" s="23">
        <v>8072</v>
      </c>
      <c r="G100" s="23">
        <v>1228</v>
      </c>
      <c r="H100" s="24"/>
    </row>
    <row r="101" s="2" customFormat="1" ht="20.1" customHeight="1" spans="1:8">
      <c r="A101" s="27" t="s">
        <v>164</v>
      </c>
      <c r="B101" s="26" t="s">
        <v>165</v>
      </c>
      <c r="C101" s="23">
        <f t="shared" si="5"/>
        <v>9368</v>
      </c>
      <c r="D101" s="23">
        <v>140</v>
      </c>
      <c r="E101" s="23"/>
      <c r="F101" s="23">
        <v>8224</v>
      </c>
      <c r="G101" s="23">
        <v>1144</v>
      </c>
      <c r="H101" s="24"/>
    </row>
    <row r="102" s="2" customFormat="1" ht="20.1" customHeight="1" spans="1:8">
      <c r="A102" s="27" t="s">
        <v>166</v>
      </c>
      <c r="B102" s="26" t="s">
        <v>167</v>
      </c>
      <c r="C102" s="23">
        <f t="shared" si="5"/>
        <v>13269</v>
      </c>
      <c r="D102" s="23">
        <v>700</v>
      </c>
      <c r="E102" s="23"/>
      <c r="F102" s="23">
        <v>9752</v>
      </c>
      <c r="G102" s="23">
        <v>3517</v>
      </c>
      <c r="H102" s="24"/>
    </row>
    <row r="103" s="2" customFormat="1" ht="20.1" customHeight="1" spans="1:8">
      <c r="A103" s="27" t="s">
        <v>168</v>
      </c>
      <c r="B103" s="26" t="s">
        <v>169</v>
      </c>
      <c r="C103" s="23">
        <f t="shared" si="5"/>
        <v>22228</v>
      </c>
      <c r="D103" s="23">
        <v>700</v>
      </c>
      <c r="E103" s="23"/>
      <c r="F103" s="23">
        <v>19651</v>
      </c>
      <c r="G103" s="23">
        <v>2577</v>
      </c>
      <c r="H103" s="24"/>
    </row>
    <row r="104" s="2" customFormat="1" ht="20.1" customHeight="1" spans="1:8">
      <c r="A104" s="27" t="s">
        <v>170</v>
      </c>
      <c r="B104" s="26" t="s">
        <v>171</v>
      </c>
      <c r="C104" s="23">
        <f t="shared" ref="C104:C149" si="6">F104+G104</f>
        <v>18151</v>
      </c>
      <c r="D104" s="23">
        <v>1260</v>
      </c>
      <c r="E104" s="23"/>
      <c r="F104" s="23">
        <v>14242</v>
      </c>
      <c r="G104" s="23">
        <v>3909</v>
      </c>
      <c r="H104" s="24"/>
    </row>
    <row r="105" s="2" customFormat="1" ht="20.1" customHeight="1" spans="1:8">
      <c r="A105" s="27" t="s">
        <v>172</v>
      </c>
      <c r="B105" s="26" t="s">
        <v>173</v>
      </c>
      <c r="C105" s="23">
        <f t="shared" si="6"/>
        <v>28265</v>
      </c>
      <c r="D105" s="23">
        <v>1400</v>
      </c>
      <c r="E105" s="23"/>
      <c r="F105" s="23">
        <v>23887</v>
      </c>
      <c r="G105" s="23">
        <v>4378</v>
      </c>
      <c r="H105" s="24"/>
    </row>
    <row r="106" s="2" customFormat="1" ht="20.1" customHeight="1" spans="1:8">
      <c r="A106" s="27" t="s">
        <v>174</v>
      </c>
      <c r="B106" s="26" t="s">
        <v>175</v>
      </c>
      <c r="C106" s="23">
        <f t="shared" si="6"/>
        <v>29010</v>
      </c>
      <c r="D106" s="23">
        <v>1750</v>
      </c>
      <c r="E106" s="23"/>
      <c r="F106" s="23">
        <v>24273</v>
      </c>
      <c r="G106" s="23">
        <v>4737</v>
      </c>
      <c r="H106" s="24"/>
    </row>
    <row r="107" s="2" customFormat="1" ht="20.1" customHeight="1" spans="1:8">
      <c r="A107" s="27" t="s">
        <v>176</v>
      </c>
      <c r="B107" s="26" t="s">
        <v>177</v>
      </c>
      <c r="C107" s="23">
        <f t="shared" si="6"/>
        <v>22739</v>
      </c>
      <c r="D107" s="23">
        <v>700</v>
      </c>
      <c r="E107" s="23"/>
      <c r="F107" s="23">
        <v>20453</v>
      </c>
      <c r="G107" s="23">
        <v>2286</v>
      </c>
      <c r="H107" s="24"/>
    </row>
    <row r="108" s="2" customFormat="1" ht="20.1" customHeight="1" spans="1:8">
      <c r="A108" s="27" t="s">
        <v>178</v>
      </c>
      <c r="B108" s="26" t="s">
        <v>179</v>
      </c>
      <c r="C108" s="23">
        <f t="shared" si="6"/>
        <v>8698</v>
      </c>
      <c r="D108" s="23">
        <v>0</v>
      </c>
      <c r="E108" s="23"/>
      <c r="F108" s="23">
        <v>7371</v>
      </c>
      <c r="G108" s="23">
        <v>1327</v>
      </c>
      <c r="H108" s="24"/>
    </row>
    <row r="109" s="2" customFormat="1" ht="20.1" customHeight="1" spans="2:8">
      <c r="B109" s="26" t="s">
        <v>180</v>
      </c>
      <c r="C109" s="23">
        <f t="shared" si="6"/>
        <v>243851</v>
      </c>
      <c r="D109" s="23">
        <f>D110+D111</f>
        <v>11550</v>
      </c>
      <c r="E109" s="23"/>
      <c r="F109" s="23">
        <f>F110+F111</f>
        <v>203792</v>
      </c>
      <c r="G109" s="23">
        <f>G110+G111</f>
        <v>40059</v>
      </c>
      <c r="H109" s="24"/>
    </row>
    <row r="110" s="2" customFormat="1" ht="18.75" spans="1:8">
      <c r="A110" s="27" t="s">
        <v>181</v>
      </c>
      <c r="B110" s="26" t="s">
        <v>182</v>
      </c>
      <c r="C110" s="23">
        <f t="shared" si="6"/>
        <v>2469</v>
      </c>
      <c r="D110" s="23">
        <v>350</v>
      </c>
      <c r="E110" s="23"/>
      <c r="F110" s="23">
        <v>1987</v>
      </c>
      <c r="G110" s="23">
        <v>482</v>
      </c>
      <c r="H110" s="33" t="s">
        <v>183</v>
      </c>
    </row>
    <row r="111" s="2" customFormat="1" ht="20.1" customHeight="1" spans="2:8">
      <c r="B111" s="26" t="s">
        <v>184</v>
      </c>
      <c r="C111" s="23">
        <f t="shared" si="6"/>
        <v>241382</v>
      </c>
      <c r="D111" s="23">
        <f>D112+D113</f>
        <v>11200</v>
      </c>
      <c r="E111" s="23"/>
      <c r="F111" s="23">
        <f>F112+F113</f>
        <v>201805</v>
      </c>
      <c r="G111" s="23">
        <f>G112+G113</f>
        <v>39577</v>
      </c>
      <c r="H111" s="24"/>
    </row>
    <row r="112" s="2" customFormat="1" ht="20.1" customHeight="1" spans="2:8">
      <c r="B112" s="26" t="s">
        <v>25</v>
      </c>
      <c r="C112" s="23">
        <f t="shared" si="6"/>
        <v>23165</v>
      </c>
      <c r="D112" s="23">
        <f>D114</f>
        <v>1050</v>
      </c>
      <c r="E112" s="23"/>
      <c r="F112" s="23">
        <f>F114</f>
        <v>20552</v>
      </c>
      <c r="G112" s="23">
        <f>G114</f>
        <v>2613</v>
      </c>
      <c r="H112" s="24"/>
    </row>
    <row r="113" s="2" customFormat="1" ht="20.1" customHeight="1" spans="2:8">
      <c r="B113" s="26" t="s">
        <v>26</v>
      </c>
      <c r="C113" s="23">
        <f t="shared" si="6"/>
        <v>218217</v>
      </c>
      <c r="D113" s="23">
        <f>SUM(D115:D121)</f>
        <v>10150</v>
      </c>
      <c r="E113" s="23"/>
      <c r="F113" s="23">
        <f>SUM(F115:F121)</f>
        <v>181253</v>
      </c>
      <c r="G113" s="23">
        <f>SUM(G115:G121)</f>
        <v>36964</v>
      </c>
      <c r="H113" s="24"/>
    </row>
    <row r="114" s="2" customFormat="1" ht="20.1" customHeight="1" spans="1:8">
      <c r="A114" s="27" t="s">
        <v>185</v>
      </c>
      <c r="B114" s="26" t="s">
        <v>186</v>
      </c>
      <c r="C114" s="23">
        <f t="shared" si="6"/>
        <v>23165</v>
      </c>
      <c r="D114" s="23">
        <v>1050</v>
      </c>
      <c r="E114" s="23"/>
      <c r="F114" s="23">
        <v>20552</v>
      </c>
      <c r="G114" s="23">
        <v>2613</v>
      </c>
      <c r="H114" s="24"/>
    </row>
    <row r="115" s="2" customFormat="1" ht="20.1" customHeight="1" spans="1:8">
      <c r="A115" s="27" t="s">
        <v>187</v>
      </c>
      <c r="B115" s="26" t="s">
        <v>188</v>
      </c>
      <c r="C115" s="23">
        <f t="shared" si="6"/>
        <v>19763</v>
      </c>
      <c r="D115" s="23">
        <v>1050</v>
      </c>
      <c r="E115" s="23"/>
      <c r="F115" s="23">
        <v>15958</v>
      </c>
      <c r="G115" s="23">
        <v>3805</v>
      </c>
      <c r="H115" s="24"/>
    </row>
    <row r="116" s="2" customFormat="1" ht="20.1" customHeight="1" spans="1:8">
      <c r="A116" s="27" t="s">
        <v>189</v>
      </c>
      <c r="B116" s="26" t="s">
        <v>190</v>
      </c>
      <c r="C116" s="23">
        <f t="shared" si="6"/>
        <v>16753</v>
      </c>
      <c r="D116" s="23">
        <v>1050</v>
      </c>
      <c r="E116" s="23"/>
      <c r="F116" s="23">
        <v>13765</v>
      </c>
      <c r="G116" s="23">
        <v>2988</v>
      </c>
      <c r="H116" s="24"/>
    </row>
    <row r="117" s="2" customFormat="1" ht="20.1" customHeight="1" spans="1:8">
      <c r="A117" s="27" t="s">
        <v>191</v>
      </c>
      <c r="B117" s="26" t="s">
        <v>192</v>
      </c>
      <c r="C117" s="23">
        <f t="shared" si="6"/>
        <v>11074</v>
      </c>
      <c r="D117" s="23">
        <v>1050</v>
      </c>
      <c r="E117" s="23"/>
      <c r="F117" s="23">
        <v>9633</v>
      </c>
      <c r="G117" s="23">
        <v>1441</v>
      </c>
      <c r="H117" s="24"/>
    </row>
    <row r="118" s="2" customFormat="1" ht="20.1" customHeight="1" spans="1:8">
      <c r="A118" s="27" t="s">
        <v>193</v>
      </c>
      <c r="B118" s="26" t="s">
        <v>194</v>
      </c>
      <c r="C118" s="23">
        <f t="shared" si="6"/>
        <v>35787</v>
      </c>
      <c r="D118" s="23">
        <v>1400</v>
      </c>
      <c r="E118" s="23"/>
      <c r="F118" s="23">
        <v>35120</v>
      </c>
      <c r="G118" s="23">
        <v>667</v>
      </c>
      <c r="H118" s="24"/>
    </row>
    <row r="119" s="2" customFormat="1" ht="20.1" customHeight="1" spans="1:8">
      <c r="A119" s="27" t="s">
        <v>195</v>
      </c>
      <c r="B119" s="26" t="s">
        <v>196</v>
      </c>
      <c r="C119" s="23">
        <f t="shared" si="6"/>
        <v>41486</v>
      </c>
      <c r="D119" s="23">
        <v>1750</v>
      </c>
      <c r="E119" s="23"/>
      <c r="F119" s="23">
        <v>32809</v>
      </c>
      <c r="G119" s="23">
        <v>8677</v>
      </c>
      <c r="H119" s="24"/>
    </row>
    <row r="120" s="2" customFormat="1" ht="20.1" customHeight="1" spans="1:8">
      <c r="A120" s="27" t="s">
        <v>197</v>
      </c>
      <c r="B120" s="26" t="s">
        <v>198</v>
      </c>
      <c r="C120" s="23">
        <f t="shared" si="6"/>
        <v>53524</v>
      </c>
      <c r="D120" s="23">
        <v>2100</v>
      </c>
      <c r="E120" s="23"/>
      <c r="F120" s="23">
        <v>40620</v>
      </c>
      <c r="G120" s="23">
        <v>12904</v>
      </c>
      <c r="H120" s="24"/>
    </row>
    <row r="121" s="2" customFormat="1" ht="20.1" customHeight="1" spans="1:8">
      <c r="A121" s="27" t="s">
        <v>199</v>
      </c>
      <c r="B121" s="26" t="s">
        <v>200</v>
      </c>
      <c r="C121" s="23">
        <f t="shared" si="6"/>
        <v>39830</v>
      </c>
      <c r="D121" s="23">
        <v>1750</v>
      </c>
      <c r="E121" s="23"/>
      <c r="F121" s="23">
        <v>33348</v>
      </c>
      <c r="G121" s="23">
        <v>6482</v>
      </c>
      <c r="H121" s="24"/>
    </row>
    <row r="122" s="2" customFormat="1" ht="20.1" customHeight="1" spans="2:8">
      <c r="B122" s="26" t="s">
        <v>201</v>
      </c>
      <c r="C122" s="23">
        <f t="shared" si="6"/>
        <v>153482</v>
      </c>
      <c r="D122" s="23">
        <f>D123+D124</f>
        <v>8050</v>
      </c>
      <c r="E122" s="23"/>
      <c r="F122" s="23">
        <f>F123+F124</f>
        <v>136149</v>
      </c>
      <c r="G122" s="23">
        <f>G123+G124</f>
        <v>17333</v>
      </c>
      <c r="H122" s="24"/>
    </row>
    <row r="123" s="2" customFormat="1" ht="25" customHeight="1" spans="1:8">
      <c r="A123" s="27" t="s">
        <v>202</v>
      </c>
      <c r="B123" s="26" t="s">
        <v>203</v>
      </c>
      <c r="C123" s="23">
        <f t="shared" si="6"/>
        <v>2118</v>
      </c>
      <c r="D123" s="23"/>
      <c r="E123" s="23"/>
      <c r="F123" s="23">
        <v>2118</v>
      </c>
      <c r="G123" s="23"/>
      <c r="H123" s="24" t="s">
        <v>204</v>
      </c>
    </row>
    <row r="124" s="2" customFormat="1" ht="20.1" customHeight="1" spans="2:8">
      <c r="B124" s="26" t="s">
        <v>205</v>
      </c>
      <c r="C124" s="23">
        <f t="shared" si="6"/>
        <v>151364</v>
      </c>
      <c r="D124" s="23">
        <f>D125+D126</f>
        <v>8050</v>
      </c>
      <c r="E124" s="23"/>
      <c r="F124" s="23">
        <f>F125+F126</f>
        <v>134031</v>
      </c>
      <c r="G124" s="23">
        <f>G125+G126</f>
        <v>17333</v>
      </c>
      <c r="H124" s="24"/>
    </row>
    <row r="125" s="2" customFormat="1" ht="20.1" customHeight="1" spans="2:8">
      <c r="B125" s="26" t="s">
        <v>25</v>
      </c>
      <c r="C125" s="23">
        <f t="shared" si="6"/>
        <v>18804</v>
      </c>
      <c r="D125" s="23">
        <f>D127+D130</f>
        <v>1400</v>
      </c>
      <c r="E125" s="23"/>
      <c r="F125" s="23">
        <f>F127+F130</f>
        <v>16866</v>
      </c>
      <c r="G125" s="23">
        <f>G127+G130</f>
        <v>1938</v>
      </c>
      <c r="H125" s="24"/>
    </row>
    <row r="126" s="2" customFormat="1" ht="20.1" customHeight="1" spans="2:8">
      <c r="B126" s="26" t="s">
        <v>26</v>
      </c>
      <c r="C126" s="23">
        <f t="shared" si="6"/>
        <v>132560</v>
      </c>
      <c r="D126" s="23">
        <f>SUM(D128:D129,D131:D136)</f>
        <v>6650</v>
      </c>
      <c r="E126" s="23"/>
      <c r="F126" s="23">
        <f>SUM(F128:F129,F131:F136)</f>
        <v>117165</v>
      </c>
      <c r="G126" s="23">
        <f>SUM(G128:G129,G131:G136)</f>
        <v>15395</v>
      </c>
      <c r="H126" s="24"/>
    </row>
    <row r="127" s="2" customFormat="1" ht="20.1" customHeight="1" spans="1:8">
      <c r="A127" s="27" t="s">
        <v>206</v>
      </c>
      <c r="B127" s="26" t="s">
        <v>207</v>
      </c>
      <c r="C127" s="23">
        <f t="shared" si="6"/>
        <v>8423</v>
      </c>
      <c r="D127" s="23">
        <v>700</v>
      </c>
      <c r="E127" s="23"/>
      <c r="F127" s="23">
        <v>7452</v>
      </c>
      <c r="G127" s="23">
        <v>971</v>
      </c>
      <c r="H127" s="24"/>
    </row>
    <row r="128" s="2" customFormat="1" ht="20.1" customHeight="1" spans="1:8">
      <c r="A128" s="27" t="s">
        <v>208</v>
      </c>
      <c r="B128" s="26" t="s">
        <v>209</v>
      </c>
      <c r="C128" s="23">
        <f t="shared" si="6"/>
        <v>29745</v>
      </c>
      <c r="D128" s="23">
        <v>1400</v>
      </c>
      <c r="E128" s="23"/>
      <c r="F128" s="23">
        <v>27629</v>
      </c>
      <c r="G128" s="23">
        <v>2116</v>
      </c>
      <c r="H128" s="24"/>
    </row>
    <row r="129" s="2" customFormat="1" ht="20.1" customHeight="1" spans="1:8">
      <c r="A129" s="27" t="s">
        <v>210</v>
      </c>
      <c r="B129" s="26" t="s">
        <v>211</v>
      </c>
      <c r="C129" s="23">
        <f t="shared" si="6"/>
        <v>6648</v>
      </c>
      <c r="D129" s="23">
        <v>350</v>
      </c>
      <c r="E129" s="23"/>
      <c r="F129" s="23">
        <v>6077</v>
      </c>
      <c r="G129" s="23">
        <v>571</v>
      </c>
      <c r="H129" s="24"/>
    </row>
    <row r="130" s="2" customFormat="1" ht="20.1" customHeight="1" spans="1:8">
      <c r="A130" s="27" t="s">
        <v>212</v>
      </c>
      <c r="B130" s="26" t="s">
        <v>213</v>
      </c>
      <c r="C130" s="23">
        <f t="shared" si="6"/>
        <v>10381</v>
      </c>
      <c r="D130" s="23">
        <v>700</v>
      </c>
      <c r="E130" s="23"/>
      <c r="F130" s="23">
        <v>9414</v>
      </c>
      <c r="G130" s="23">
        <v>967</v>
      </c>
      <c r="H130" s="24"/>
    </row>
    <row r="131" s="2" customFormat="1" ht="20.1" customHeight="1" spans="1:8">
      <c r="A131" s="27" t="s">
        <v>214</v>
      </c>
      <c r="B131" s="26" t="s">
        <v>215</v>
      </c>
      <c r="C131" s="23">
        <f t="shared" si="6"/>
        <v>8271</v>
      </c>
      <c r="D131" s="23">
        <v>700</v>
      </c>
      <c r="E131" s="23"/>
      <c r="F131" s="23">
        <v>7364</v>
      </c>
      <c r="G131" s="23">
        <v>907</v>
      </c>
      <c r="H131" s="24"/>
    </row>
    <row r="132" s="2" customFormat="1" ht="20.1" customHeight="1" spans="1:8">
      <c r="A132" s="27" t="s">
        <v>216</v>
      </c>
      <c r="B132" s="26" t="s">
        <v>217</v>
      </c>
      <c r="C132" s="23">
        <f t="shared" si="6"/>
        <v>13220</v>
      </c>
      <c r="D132" s="23">
        <v>700</v>
      </c>
      <c r="E132" s="23"/>
      <c r="F132" s="23">
        <v>11484</v>
      </c>
      <c r="G132" s="23">
        <v>1736</v>
      </c>
      <c r="H132" s="24"/>
    </row>
    <row r="133" s="2" customFormat="1" ht="20.1" customHeight="1" spans="1:8">
      <c r="A133" s="27" t="s">
        <v>218</v>
      </c>
      <c r="B133" s="26" t="s">
        <v>219</v>
      </c>
      <c r="C133" s="23">
        <f t="shared" si="6"/>
        <v>13263</v>
      </c>
      <c r="D133" s="23">
        <v>700</v>
      </c>
      <c r="E133" s="23"/>
      <c r="F133" s="23">
        <v>11929</v>
      </c>
      <c r="G133" s="23">
        <v>1334</v>
      </c>
      <c r="H133" s="24"/>
    </row>
    <row r="134" s="2" customFormat="1" ht="20.1" customHeight="1" spans="1:8">
      <c r="A134" s="27" t="s">
        <v>220</v>
      </c>
      <c r="B134" s="26" t="s">
        <v>221</v>
      </c>
      <c r="C134" s="23">
        <f t="shared" si="6"/>
        <v>18063</v>
      </c>
      <c r="D134" s="23">
        <v>1050</v>
      </c>
      <c r="E134" s="23"/>
      <c r="F134" s="23">
        <v>14748</v>
      </c>
      <c r="G134" s="23">
        <v>3315</v>
      </c>
      <c r="H134" s="24"/>
    </row>
    <row r="135" s="2" customFormat="1" ht="20.1" customHeight="1" spans="1:8">
      <c r="A135" s="27" t="s">
        <v>222</v>
      </c>
      <c r="B135" s="26" t="s">
        <v>223</v>
      </c>
      <c r="C135" s="23">
        <f t="shared" si="6"/>
        <v>14074</v>
      </c>
      <c r="D135" s="23">
        <v>840</v>
      </c>
      <c r="E135" s="23"/>
      <c r="F135" s="23">
        <v>11712</v>
      </c>
      <c r="G135" s="23">
        <v>2362</v>
      </c>
      <c r="H135" s="24"/>
    </row>
    <row r="136" s="2" customFormat="1" ht="20.1" customHeight="1" spans="1:8">
      <c r="A136" s="27" t="s">
        <v>224</v>
      </c>
      <c r="B136" s="26" t="s">
        <v>225</v>
      </c>
      <c r="C136" s="23">
        <f t="shared" si="6"/>
        <v>29276</v>
      </c>
      <c r="D136" s="23">
        <v>910</v>
      </c>
      <c r="E136" s="23"/>
      <c r="F136" s="23">
        <v>26222</v>
      </c>
      <c r="G136" s="23">
        <v>3054</v>
      </c>
      <c r="H136" s="24"/>
    </row>
    <row r="137" s="2" customFormat="1" ht="20.1" customHeight="1" spans="2:8">
      <c r="B137" s="26" t="s">
        <v>226</v>
      </c>
      <c r="C137" s="23">
        <f t="shared" si="6"/>
        <v>134960</v>
      </c>
      <c r="D137" s="23">
        <f>D138+D139</f>
        <v>4550</v>
      </c>
      <c r="E137" s="23"/>
      <c r="F137" s="23">
        <f>F138+F139</f>
        <v>123093</v>
      </c>
      <c r="G137" s="23">
        <f>G138+G139</f>
        <v>11867</v>
      </c>
      <c r="H137" s="24"/>
    </row>
    <row r="138" s="2" customFormat="1" ht="20.1" customHeight="1" spans="1:8">
      <c r="A138" s="27" t="s">
        <v>227</v>
      </c>
      <c r="B138" s="26" t="s">
        <v>228</v>
      </c>
      <c r="C138" s="23">
        <f t="shared" si="6"/>
        <v>2810</v>
      </c>
      <c r="D138" s="23"/>
      <c r="E138" s="23"/>
      <c r="F138" s="23">
        <v>2810</v>
      </c>
      <c r="G138" s="23"/>
      <c r="H138" s="24" t="s">
        <v>229</v>
      </c>
    </row>
    <row r="139" s="2" customFormat="1" ht="20.1" customHeight="1" spans="2:8">
      <c r="B139" s="26" t="s">
        <v>230</v>
      </c>
      <c r="C139" s="23">
        <f t="shared" si="6"/>
        <v>132150</v>
      </c>
      <c r="D139" s="23">
        <f>D140+D141</f>
        <v>4550</v>
      </c>
      <c r="E139" s="23"/>
      <c r="F139" s="23">
        <f>F140+F141</f>
        <v>120283</v>
      </c>
      <c r="G139" s="23">
        <f>G140+G141</f>
        <v>11867</v>
      </c>
      <c r="H139" s="24"/>
    </row>
    <row r="140" s="2" customFormat="1" ht="20.1" customHeight="1" spans="2:8">
      <c r="B140" s="26" t="s">
        <v>25</v>
      </c>
      <c r="C140" s="23">
        <f t="shared" si="6"/>
        <v>82013</v>
      </c>
      <c r="D140" s="23">
        <f>SUM(D142:D144,D147:D149)</f>
        <v>4200</v>
      </c>
      <c r="E140" s="23"/>
      <c r="F140" s="23">
        <f>SUM(F142:F144,F147:F149)</f>
        <v>72474</v>
      </c>
      <c r="G140" s="23">
        <f>SUM(G142:G144,G147:G149)</f>
        <v>9539</v>
      </c>
      <c r="H140" s="24"/>
    </row>
    <row r="141" s="2" customFormat="1" ht="20.1" customHeight="1" spans="2:8">
      <c r="B141" s="26" t="s">
        <v>26</v>
      </c>
      <c r="C141" s="23">
        <f t="shared" si="6"/>
        <v>50137</v>
      </c>
      <c r="D141" s="23">
        <f>SUM(D145:D146)</f>
        <v>350</v>
      </c>
      <c r="E141" s="23"/>
      <c r="F141" s="23">
        <f>SUM(F145:F146)</f>
        <v>47809</v>
      </c>
      <c r="G141" s="23">
        <f>SUM(G145:G146)</f>
        <v>2328</v>
      </c>
      <c r="H141" s="24"/>
    </row>
    <row r="142" s="2" customFormat="1" ht="20.1" customHeight="1" spans="1:8">
      <c r="A142" s="27" t="s">
        <v>231</v>
      </c>
      <c r="B142" s="26" t="s">
        <v>232</v>
      </c>
      <c r="C142" s="23">
        <f t="shared" si="6"/>
        <v>10216</v>
      </c>
      <c r="D142" s="23">
        <v>1400</v>
      </c>
      <c r="E142" s="23"/>
      <c r="F142" s="23">
        <v>8522</v>
      </c>
      <c r="G142" s="23">
        <v>1694</v>
      </c>
      <c r="H142" s="24"/>
    </row>
    <row r="143" s="2" customFormat="1" ht="20.1" customHeight="1" spans="1:8">
      <c r="A143" s="27" t="s">
        <v>233</v>
      </c>
      <c r="B143" s="26" t="s">
        <v>234</v>
      </c>
      <c r="C143" s="23">
        <f t="shared" si="6"/>
        <v>11130</v>
      </c>
      <c r="D143" s="23">
        <v>700</v>
      </c>
      <c r="E143" s="23"/>
      <c r="F143" s="23">
        <v>9942</v>
      </c>
      <c r="G143" s="23">
        <v>1188</v>
      </c>
      <c r="H143" s="24"/>
    </row>
    <row r="144" s="2" customFormat="1" ht="20.1" customHeight="1" spans="1:8">
      <c r="A144" s="27" t="s">
        <v>235</v>
      </c>
      <c r="B144" s="26" t="s">
        <v>236</v>
      </c>
      <c r="C144" s="23">
        <f t="shared" si="6"/>
        <v>13444</v>
      </c>
      <c r="D144" s="23">
        <v>700</v>
      </c>
      <c r="E144" s="23"/>
      <c r="F144" s="23">
        <v>12232</v>
      </c>
      <c r="G144" s="23">
        <v>1212</v>
      </c>
      <c r="H144" s="24"/>
    </row>
    <row r="145" s="2" customFormat="1" ht="20.1" customHeight="1" spans="1:8">
      <c r="A145" s="27" t="s">
        <v>237</v>
      </c>
      <c r="B145" s="26" t="s">
        <v>238</v>
      </c>
      <c r="C145" s="23">
        <f t="shared" si="6"/>
        <v>25324</v>
      </c>
      <c r="D145" s="23">
        <v>0</v>
      </c>
      <c r="E145" s="23"/>
      <c r="F145" s="23">
        <v>25214</v>
      </c>
      <c r="G145" s="23">
        <v>110</v>
      </c>
      <c r="H145" s="24"/>
    </row>
    <row r="146" s="2" customFormat="1" ht="20.1" customHeight="1" spans="1:8">
      <c r="A146" s="27" t="s">
        <v>239</v>
      </c>
      <c r="B146" s="26" t="s">
        <v>240</v>
      </c>
      <c r="C146" s="23">
        <f t="shared" si="6"/>
        <v>24813</v>
      </c>
      <c r="D146" s="23">
        <v>350</v>
      </c>
      <c r="E146" s="23"/>
      <c r="F146" s="23">
        <v>22595</v>
      </c>
      <c r="G146" s="23">
        <v>2218</v>
      </c>
      <c r="H146" s="24"/>
    </row>
    <row r="147" s="2" customFormat="1" ht="20.1" customHeight="1" spans="1:8">
      <c r="A147" s="27" t="s">
        <v>241</v>
      </c>
      <c r="B147" s="26" t="s">
        <v>242</v>
      </c>
      <c r="C147" s="23">
        <f t="shared" si="6"/>
        <v>10746</v>
      </c>
      <c r="D147" s="23">
        <v>700</v>
      </c>
      <c r="E147" s="23"/>
      <c r="F147" s="23">
        <v>9630</v>
      </c>
      <c r="G147" s="23">
        <v>1116</v>
      </c>
      <c r="H147" s="24"/>
    </row>
    <row r="148" s="2" customFormat="1" ht="20.1" customHeight="1" spans="1:8">
      <c r="A148" s="27" t="s">
        <v>243</v>
      </c>
      <c r="B148" s="26" t="s">
        <v>244</v>
      </c>
      <c r="C148" s="23">
        <f t="shared" si="6"/>
        <v>25829</v>
      </c>
      <c r="D148" s="23">
        <v>0</v>
      </c>
      <c r="E148" s="23"/>
      <c r="F148" s="23">
        <v>22622</v>
      </c>
      <c r="G148" s="23">
        <v>3207</v>
      </c>
      <c r="H148" s="24"/>
    </row>
    <row r="149" s="2" customFormat="1" ht="20.1" customHeight="1" spans="1:8">
      <c r="A149" s="34" t="s">
        <v>245</v>
      </c>
      <c r="B149" s="26" t="s">
        <v>246</v>
      </c>
      <c r="C149" s="23">
        <f t="shared" si="6"/>
        <v>10648</v>
      </c>
      <c r="D149" s="23">
        <v>700</v>
      </c>
      <c r="E149" s="23"/>
      <c r="F149" s="23">
        <v>9526</v>
      </c>
      <c r="G149" s="23">
        <v>1122</v>
      </c>
      <c r="H149" s="24"/>
    </row>
  </sheetData>
  <autoFilter ref="A4:IU149">
    <extLst/>
  </autoFilter>
  <mergeCells count="7">
    <mergeCell ref="B2:H2"/>
    <mergeCell ref="C4:G4"/>
    <mergeCell ref="B4:B6"/>
    <mergeCell ref="C5:C6"/>
    <mergeCell ref="F5:F6"/>
    <mergeCell ref="G5:G6"/>
    <mergeCell ref="H4:H6"/>
  </mergeCells>
  <printOptions horizontalCentered="1"/>
  <pageMargins left="0.432638888888889" right="0.156944444444444" top="0.432638888888889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高子媛</cp:lastModifiedBy>
  <dcterms:created xsi:type="dcterms:W3CDTF">2022-11-30T11:06:00Z</dcterms:created>
  <dcterms:modified xsi:type="dcterms:W3CDTF">2023-05-18T00:52:38Z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