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6" activeTab="5"/>
  </bookViews>
  <sheets>
    <sheet name="附表21、2018年全市收入完成情况" sheetId="1" r:id="rId1"/>
    <sheet name="附表22、2018年全市支出完成情况" sheetId="2" r:id="rId2"/>
    <sheet name="附表23、2018年全市结余情况" sheetId="3" r:id="rId3"/>
    <sheet name="附表24、2019年全市收入预算" sheetId="4" r:id="rId4"/>
    <sheet name="附表25、2019年全市支出预算 " sheetId="5" r:id="rId5"/>
    <sheet name="附表26、2019年结余预算表" sheetId="6" r:id="rId6"/>
  </sheets>
  <definedNames>
    <definedName name="_xlnm.Print_Area" localSheetId="4">'附表25、2019年全市支出预算 '!$A$1:$F$46</definedName>
    <definedName name="_xlnm.Print_Area" localSheetId="3">附表24、2019年全市收入预算!$A$1:$F$55</definedName>
    <definedName name="_xlnm.Print_Area" localSheetId="1">附表22、2018年全市支出完成情况!$A$1:$F$46</definedName>
    <definedName name="_xlnm.Print_Area" localSheetId="0">附表21、2018年全市收入完成情况!$A$1:$F$55</definedName>
    <definedName name="_xlnm.Print_Titles" localSheetId="0">附表21、2018年全市收入完成情况!$1:$6</definedName>
    <definedName name="_xlnm.Print_Titles" localSheetId="4">'附表25、2019年全市支出预算 '!$1:$6</definedName>
  </definedNames>
  <calcPr calcId="144525"/>
</workbook>
</file>

<file path=xl/sharedStrings.xml><?xml version="1.0" encoding="utf-8"?>
<sst xmlns="http://schemas.openxmlformats.org/spreadsheetml/2006/main" count="112">
  <si>
    <t>表21：</t>
  </si>
  <si>
    <t>2018年贵阳市社会保险基金预算收入完成情况表</t>
  </si>
  <si>
    <t>单位：万元</t>
  </si>
  <si>
    <t>项目名称</t>
  </si>
  <si>
    <t>2018年
完成数</t>
  </si>
  <si>
    <t>与2017年比较情况</t>
  </si>
  <si>
    <t>备注</t>
  </si>
  <si>
    <t>2017年
完成数</t>
  </si>
  <si>
    <t>2018年为
2017年%</t>
  </si>
  <si>
    <t>2018年
比2017年
增减额</t>
  </si>
  <si>
    <t>栏次关系</t>
  </si>
  <si>
    <t>1</t>
  </si>
  <si>
    <t>2</t>
  </si>
  <si>
    <t>3=1/2</t>
  </si>
  <si>
    <t>4=1-2</t>
  </si>
  <si>
    <t>5</t>
  </si>
  <si>
    <t>收    入    合   计</t>
  </si>
  <si>
    <t>2018年数据由于2018年决算未出，为预测数。2018年剔除上年清算数据影响因素，实际增长35%。</t>
  </si>
  <si>
    <t>一、企业基本养老保险基金收入</t>
  </si>
  <si>
    <t xml:space="preserve">       其中：保险费收入</t>
  </si>
  <si>
    <t xml:space="preserve">             利息收入</t>
  </si>
  <si>
    <t xml:space="preserve">             转移收入</t>
  </si>
  <si>
    <t xml:space="preserve">       其他基本养老基金收入</t>
  </si>
  <si>
    <t>二、失业保险基金收入</t>
  </si>
  <si>
    <t>其中：失业保险费收入</t>
  </si>
  <si>
    <t xml:space="preserve">      利息收入</t>
  </si>
  <si>
    <t xml:space="preserve">      转移收入</t>
  </si>
  <si>
    <t xml:space="preserve">      其他失业保险基金收入</t>
  </si>
  <si>
    <t>三、城镇职工基本医疗保险基金收入</t>
  </si>
  <si>
    <t>其中：医疗保险费收入</t>
  </si>
  <si>
    <t xml:space="preserve">      财政补贴收入</t>
  </si>
  <si>
    <t xml:space="preserve">      其他基本医疗保险基金收入</t>
  </si>
  <si>
    <t>四、工伤保险基金收入</t>
  </si>
  <si>
    <t>其中：保险费收入</t>
  </si>
  <si>
    <t xml:space="preserve">      上级补助收入</t>
  </si>
  <si>
    <t xml:space="preserve">      其他工伤保险基金收入</t>
  </si>
  <si>
    <t>五、生育保险基金收入</t>
  </si>
  <si>
    <t>其中：生育保险费收入</t>
  </si>
  <si>
    <t xml:space="preserve">      其他生育保险基金收入</t>
  </si>
  <si>
    <t>六、新型农村合作医疗基金收入</t>
  </si>
  <si>
    <t xml:space="preserve">      其他收入</t>
  </si>
  <si>
    <t>七、城镇居民基本医疗保险基金收入</t>
  </si>
  <si>
    <t>八、城乡居民基本养老保险基金收入</t>
  </si>
  <si>
    <t xml:space="preserve">      其他基本养老保险基金收入</t>
  </si>
  <si>
    <t>九、机关事业单位基本养老保险基金收入</t>
  </si>
  <si>
    <t>表22：</t>
  </si>
  <si>
    <t>2018年贵阳市社会保险基金预算支出完成情况表</t>
  </si>
  <si>
    <r>
      <rPr>
        <b/>
        <sz val="12"/>
        <color rgb="FF000000"/>
        <rFont val="宋体"/>
        <charset val="134"/>
      </rPr>
      <t>支</t>
    </r>
    <r>
      <rPr>
        <b/>
        <sz val="12"/>
        <color rgb="FF000000"/>
        <rFont val="宋体"/>
        <charset val="134"/>
      </rPr>
      <t xml:space="preserve">    </t>
    </r>
    <r>
      <rPr>
        <b/>
        <sz val="12"/>
        <color rgb="FF000000"/>
        <rFont val="宋体"/>
        <charset val="134"/>
      </rPr>
      <t>出</t>
    </r>
    <r>
      <rPr>
        <b/>
        <sz val="12"/>
        <color rgb="FF000000"/>
        <rFont val="宋体"/>
        <charset val="134"/>
      </rPr>
      <t xml:space="preserve">    </t>
    </r>
    <r>
      <rPr>
        <b/>
        <sz val="12"/>
        <color rgb="FF000000"/>
        <rFont val="宋体"/>
        <charset val="134"/>
      </rPr>
      <t>合</t>
    </r>
    <r>
      <rPr>
        <b/>
        <sz val="12"/>
        <color rgb="FF000000"/>
        <rFont val="Arial "/>
        <charset val="134"/>
      </rPr>
      <t xml:space="preserve">       </t>
    </r>
    <r>
      <rPr>
        <b/>
        <sz val="12"/>
        <color rgb="FF000000"/>
        <rFont val="宋体"/>
        <charset val="134"/>
      </rPr>
      <t>计</t>
    </r>
    <r>
      <rPr>
        <b/>
        <sz val="12"/>
        <color rgb="FF000000"/>
        <rFont val="宋体"/>
        <charset val="134"/>
      </rPr>
      <t xml:space="preserve"></t>
    </r>
  </si>
  <si>
    <t>一、企业基本养老保险基金支出</t>
  </si>
  <si>
    <t>其中：基本养老金</t>
  </si>
  <si>
    <t xml:space="preserve">      丧葬抚恤补助</t>
  </si>
  <si>
    <t xml:space="preserve">      转移支出</t>
  </si>
  <si>
    <t>二、失业保险基金支出</t>
  </si>
  <si>
    <t>其中：失业保险金</t>
  </si>
  <si>
    <t xml:space="preserve">      医疗补助金</t>
  </si>
  <si>
    <t xml:space="preserve">             丧葬抚恤补助</t>
  </si>
  <si>
    <t xml:space="preserve">        职业培训和职业介绍补贴</t>
  </si>
  <si>
    <t>稳定岗位补助支出</t>
  </si>
  <si>
    <t>技能提升补助</t>
  </si>
  <si>
    <t>转移支出</t>
  </si>
  <si>
    <t xml:space="preserve">      其他失业保险基金支出</t>
  </si>
  <si>
    <t>三、城镇职工基本医疗保险基金支出</t>
  </si>
  <si>
    <t>其中：基本医疗保险统筹基金</t>
  </si>
  <si>
    <t xml:space="preserve">      医疗保险个人账户基金</t>
  </si>
  <si>
    <t>四、工伤保险基金支出</t>
  </si>
  <si>
    <t>其中：工伤保险待遇</t>
  </si>
  <si>
    <t>劳动能力鉴定支出</t>
  </si>
  <si>
    <t>工伤预防费用支出</t>
  </si>
  <si>
    <t>上解上级支出</t>
  </si>
  <si>
    <t>五、生育保险基金支出</t>
  </si>
  <si>
    <t>其中：生育保险金</t>
  </si>
  <si>
    <t>生育津贴</t>
  </si>
  <si>
    <t>六、新型农村合作医疗保险基金支出</t>
  </si>
  <si>
    <t>其中：基本医疗保险待遇支出</t>
  </si>
  <si>
    <t xml:space="preserve">             大病保险支出</t>
  </si>
  <si>
    <t>七、城镇居民基本医疗保险基金支出</t>
  </si>
  <si>
    <t xml:space="preserve">             其他城镇居民基本医疗保险基金支出</t>
  </si>
  <si>
    <t>八、城乡居民基本养老保险基金支出</t>
  </si>
  <si>
    <t>其中：基础养老金支出</t>
  </si>
  <si>
    <t xml:space="preserve">               个人账户养老金支出</t>
  </si>
  <si>
    <t xml:space="preserve">               丧葬补助金支出</t>
  </si>
  <si>
    <t xml:space="preserve">               转移支出</t>
  </si>
  <si>
    <t>九、机关事业单位基本养老保险基金支出</t>
  </si>
  <si>
    <t>其中：基本养老金支出</t>
  </si>
  <si>
    <t>表23：</t>
  </si>
  <si>
    <t>贵阳市2018年社会保险基金预算结余情况表</t>
  </si>
  <si>
    <t>项目</t>
  </si>
  <si>
    <t>2018年为2017年%</t>
  </si>
  <si>
    <t>合    计</t>
  </si>
  <si>
    <t>一、企业基本养老保险基金年末滚存结余</t>
  </si>
  <si>
    <t>二、失业保险基金年末滚存结余</t>
  </si>
  <si>
    <t>三、城镇职工基本医疗保险基金年末滚存结余</t>
  </si>
  <si>
    <t>四、工伤保险基金年末滚存结余</t>
  </si>
  <si>
    <t>五、生育保险基金年末滚存结余</t>
  </si>
  <si>
    <t>六、新型农村合作医疗基金年末滚存结余</t>
  </si>
  <si>
    <t>七、城镇居民基本医疗保险基金年末滚存结余</t>
  </si>
  <si>
    <t>八、城乡居民基本养老保险基金年末滚存结余</t>
  </si>
  <si>
    <t>九、机关事业单位基本养老保险基金年末滚存结余</t>
  </si>
  <si>
    <t>表24：</t>
  </si>
  <si>
    <t>贵阳市2019年社会保险基金预算收入预算表（草案）</t>
  </si>
  <si>
    <t>2019年
预算数</t>
  </si>
  <si>
    <t>2019年预算数为2018年完成数%</t>
  </si>
  <si>
    <t>2019年比2018年
增减额</t>
  </si>
  <si>
    <t>3=2/1</t>
  </si>
  <si>
    <t>4=2-1</t>
  </si>
  <si>
    <t xml:space="preserve">企业职工基本养老保险收入比2018年减少的原因是：被认定为失地农民的人员可以一次性补缴参加城镇职工养老保险；该政策执行时间为2018年9月到2019年一季度。今后失地农民不执行一次性补缴政策，按规定参加养老保险。</t>
  </si>
  <si>
    <t>表25：</t>
  </si>
  <si>
    <t>贵阳市2019年社会保险基金预算支出预算表（草案）</t>
  </si>
  <si>
    <t>表26：</t>
  </si>
  <si>
    <t>贵阳市2019年社会保险基金预算结余预算表（草案）</t>
  </si>
  <si>
    <t>一、企业职工基本养老保险基金年末滚存结余</t>
  </si>
  <si>
    <t>三、职工基本医疗保险基金年末滚存结余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</si>
</sst>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%"/>
    <numFmt numFmtId="178" formatCode="#,##0_ "/>
    <numFmt numFmtId="179" formatCode="#,##0.00_ ;\-#,##0.00"/>
    <numFmt numFmtId="180" formatCode="#,##0_ ;\-#,##0"/>
    <numFmt numFmtId="181" formatCode="0_ "/>
    <numFmt numFmtId="182" formatCode="#,##0_ ;[Red]\-#,##0\ "/>
    <numFmt numFmtId="183" formatCode="#,##0.00_ ;\-#,##0.00;;"/>
    <numFmt numFmtId="184" formatCode="#,##0_);[Red]\(#,##0\)"/>
  </numFmts>
  <fonts count="32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sz val="18"/>
      <color rgb="FFFF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仿宋"/>
      <charset val="134"/>
    </font>
    <font>
      <sz val="10.5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color rgb="FF000000"/>
      <name val="Arial 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/>
    <xf numFmtId="0" fontId="27" fillId="0" borderId="0" applyNumberFormat="0" applyFill="0" applyBorder="0" applyAlignment="0" applyProtection="0">
      <alignment vertical="center"/>
    </xf>
    <xf numFmtId="0" fontId="11" fillId="31" borderId="1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1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right" vertical="center" shrinkToFit="1"/>
    </xf>
    <xf numFmtId="10" fontId="5" fillId="0" borderId="1" xfId="0" applyNumberFormat="1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180" fontId="4" fillId="2" borderId="5" xfId="0" applyNumberFormat="1" applyFont="1" applyFill="1" applyBorder="1" applyAlignment="1">
      <alignment horizontal="right" vertical="center"/>
    </xf>
    <xf numFmtId="180" fontId="4" fillId="0" borderId="1" xfId="0" applyNumberFormat="1" applyFont="1" applyBorder="1" applyAlignment="1">
      <alignment vertical="center" shrinkToFit="1"/>
    </xf>
    <xf numFmtId="9" fontId="4" fillId="0" borderId="1" xfId="0" applyNumberFormat="1" applyFont="1" applyBorder="1" applyAlignment="1">
      <alignment horizontal="right" vertical="center" shrinkToFit="1"/>
    </xf>
    <xf numFmtId="180" fontId="4" fillId="0" borderId="1" xfId="0" applyNumberFormat="1" applyFont="1" applyBorder="1" applyAlignment="1">
      <alignment horizontal="right" vertical="center" shrinkToFit="1"/>
    </xf>
    <xf numFmtId="0" fontId="4" fillId="0" borderId="3" xfId="0" applyFont="1" applyBorder="1" applyAlignment="1" applyProtection="1">
      <alignment vertical="center" wrapTex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180" fontId="4" fillId="0" borderId="5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4" fillId="0" borderId="1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 indent="2"/>
    </xf>
    <xf numFmtId="178" fontId="4" fillId="0" borderId="1" xfId="0" applyNumberFormat="1" applyFont="1" applyBorder="1" applyAlignment="1">
      <alignment vertical="center" shrinkToFit="1"/>
    </xf>
    <xf numFmtId="0" fontId="1" fillId="2" borderId="1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180" fontId="4" fillId="2" borderId="0" xfId="0" applyNumberFormat="1" applyFont="1" applyFill="1" applyAlignment="1">
      <alignment horizontal="right" vertical="center"/>
    </xf>
    <xf numFmtId="0" fontId="1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7" xfId="0" applyFont="1" applyBorder="1" applyAlignment="1">
      <alignment horizontal="left" vertical="center" wrapText="1"/>
    </xf>
    <xf numFmtId="180" fontId="4" fillId="2" borderId="1" xfId="0" applyNumberFormat="1" applyFont="1" applyFill="1" applyBorder="1" applyAlignment="1">
      <alignment horizontal="right" vertical="center"/>
    </xf>
    <xf numFmtId="180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180" fontId="4" fillId="2" borderId="8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180" fontId="4" fillId="2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182" fontId="1" fillId="0" borderId="0" xfId="0" applyNumberFormat="1" applyFont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183" fontId="4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78" fontId="4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 indent="2"/>
    </xf>
    <xf numFmtId="178" fontId="4" fillId="2" borderId="2" xfId="0" applyNumberFormat="1" applyFont="1" applyFill="1" applyBorder="1" applyAlignment="1">
      <alignment horizontal="right" vertical="center" shrinkToFit="1"/>
    </xf>
    <xf numFmtId="0" fontId="1" fillId="0" borderId="1" xfId="0" applyFont="1" applyBorder="1" applyAlignment="1">
      <alignment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80" fontId="1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82" fontId="5" fillId="0" borderId="1" xfId="0" applyNumberFormat="1" applyFont="1" applyBorder="1" applyAlignment="1">
      <alignment horizontal="right" vertical="center" shrinkToFit="1"/>
    </xf>
    <xf numFmtId="184" fontId="4" fillId="0" borderId="1" xfId="0" applyNumberFormat="1" applyFont="1" applyBorder="1" applyAlignment="1">
      <alignment vertical="center" wrapText="1"/>
    </xf>
    <xf numFmtId="182" fontId="4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right" vertical="center" shrinkToFit="1"/>
    </xf>
    <xf numFmtId="178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0" fontId="4" fillId="0" borderId="1" xfId="11" applyNumberFormat="1" applyFont="1" applyBorder="1" applyAlignment="1">
      <alignment horizontal="right" vertical="center" shrinkToFit="1"/>
    </xf>
    <xf numFmtId="179" fontId="4" fillId="2" borderId="1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 shrinkToFit="1"/>
    </xf>
    <xf numFmtId="183" fontId="4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"/>
  <sheetViews>
    <sheetView workbookViewId="0">
      <pane xSplit="1" ySplit="6" topLeftCell="B43" activePane="bottomRight" state="frozen"/>
      <selection/>
      <selection pane="topRight"/>
      <selection pane="bottomLeft"/>
      <selection pane="bottomRight" activeCell="J39" sqref="J39"/>
    </sheetView>
  </sheetViews>
  <sheetFormatPr defaultColWidth="9" defaultRowHeight="14.25" outlineLevelCol="5"/>
  <cols>
    <col min="1" max="1" width="39.5" style="3" customWidth="1"/>
    <col min="2" max="2" width="14.75" style="35" customWidth="1"/>
    <col min="3" max="3" width="14" style="35" customWidth="1"/>
    <col min="4" max="4" width="10.875" style="36" customWidth="1"/>
    <col min="5" max="5" width="11.75" style="35" customWidth="1"/>
    <col min="6" max="6" width="17.75" style="35" customWidth="1"/>
    <col min="7" max="7" width="11.625" style="35" customWidth="1"/>
    <col min="8" max="16384" width="9" style="35"/>
  </cols>
  <sheetData>
    <row r="1" spans="1:1">
      <c r="A1" s="3" t="s">
        <v>0</v>
      </c>
    </row>
    <row r="2" ht="33" customHeight="1" spans="1:6">
      <c r="A2" s="69" t="s">
        <v>1</v>
      </c>
      <c r="B2" s="69"/>
      <c r="C2" s="69"/>
      <c r="D2" s="69"/>
      <c r="E2" s="69"/>
      <c r="F2" s="69"/>
    </row>
    <row r="3" ht="24.75" customHeight="1" spans="1:6">
      <c r="A3" s="37"/>
      <c r="F3" s="38" t="s">
        <v>2</v>
      </c>
    </row>
    <row r="4" s="67" customFormat="1" ht="48" customHeight="1" spans="1:6">
      <c r="A4" s="11" t="s">
        <v>3</v>
      </c>
      <c r="B4" s="103" t="s">
        <v>4</v>
      </c>
      <c r="C4" s="40" t="s">
        <v>5</v>
      </c>
      <c r="D4" s="40"/>
      <c r="E4" s="40"/>
      <c r="F4" s="7" t="s">
        <v>6</v>
      </c>
    </row>
    <row r="5" s="67" customFormat="1" ht="48" customHeight="1" spans="1:6">
      <c r="A5" s="11"/>
      <c r="B5" s="40"/>
      <c r="C5" s="103" t="s">
        <v>7</v>
      </c>
      <c r="D5" s="91" t="s">
        <v>8</v>
      </c>
      <c r="E5" s="104" t="s">
        <v>9</v>
      </c>
      <c r="F5" s="7"/>
    </row>
    <row r="6" s="67" customFormat="1" ht="21" customHeight="1" spans="1:6">
      <c r="A6" s="105" t="s">
        <v>10</v>
      </c>
      <c r="B6" s="106" t="s">
        <v>11</v>
      </c>
      <c r="C6" s="106" t="s">
        <v>12</v>
      </c>
      <c r="D6" s="106" t="s">
        <v>13</v>
      </c>
      <c r="E6" s="106" t="s">
        <v>14</v>
      </c>
      <c r="F6" s="106" t="s">
        <v>15</v>
      </c>
    </row>
    <row r="7" s="68" customFormat="1" ht="18.75" customHeight="1" spans="1:6">
      <c r="A7" s="7" t="s">
        <v>16</v>
      </c>
      <c r="B7" s="17">
        <f>B8+B13+B18+B24+B29+B34+B39+B44+B50</f>
        <v>2429338</v>
      </c>
      <c r="C7" s="17">
        <f>C8+C13+C18+C24+C29+C34+C39+C44+C50</f>
        <v>1914908.06</v>
      </c>
      <c r="D7" s="107">
        <f t="shared" ref="D7:D54" si="0">B7/C7</f>
        <v>1.26864472020657</v>
      </c>
      <c r="E7" s="17">
        <f t="shared" ref="E7:E55" si="1">B7-C7</f>
        <v>514429.94</v>
      </c>
      <c r="F7" s="108" t="s">
        <v>17</v>
      </c>
    </row>
    <row r="8" ht="18.75" customHeight="1" spans="1:6">
      <c r="A8" s="20" t="s">
        <v>18</v>
      </c>
      <c r="B8" s="52">
        <f>SUM(B9:B12)</f>
        <v>1249942</v>
      </c>
      <c r="C8" s="52">
        <f>SUM(C9:C12)</f>
        <v>852841</v>
      </c>
      <c r="D8" s="109">
        <f t="shared" si="0"/>
        <v>1.465621376083</v>
      </c>
      <c r="E8" s="47">
        <f t="shared" si="1"/>
        <v>397101</v>
      </c>
      <c r="F8" s="108"/>
    </row>
    <row r="9" ht="18.75" customHeight="1" spans="1:6">
      <c r="A9" s="20" t="s">
        <v>19</v>
      </c>
      <c r="B9" s="72">
        <v>1199996</v>
      </c>
      <c r="C9" s="52">
        <v>825549</v>
      </c>
      <c r="D9" s="109">
        <f t="shared" si="0"/>
        <v>1.45357331908827</v>
      </c>
      <c r="E9" s="47">
        <f t="shared" si="1"/>
        <v>374447</v>
      </c>
      <c r="F9" s="108"/>
    </row>
    <row r="10" ht="18.75" customHeight="1" spans="1:6">
      <c r="A10" s="20" t="s">
        <v>20</v>
      </c>
      <c r="B10" s="72">
        <v>36446</v>
      </c>
      <c r="C10" s="52">
        <v>13802</v>
      </c>
      <c r="D10" s="109">
        <f t="shared" si="0"/>
        <v>2.64063179249384</v>
      </c>
      <c r="E10" s="47">
        <f t="shared" si="1"/>
        <v>22644</v>
      </c>
      <c r="F10" s="108"/>
    </row>
    <row r="11" ht="18.75" customHeight="1" spans="1:6">
      <c r="A11" s="20" t="s">
        <v>21</v>
      </c>
      <c r="B11" s="72">
        <v>13000</v>
      </c>
      <c r="C11" s="52">
        <v>13204</v>
      </c>
      <c r="D11" s="109">
        <f t="shared" si="0"/>
        <v>0.984550136322327</v>
      </c>
      <c r="E11" s="47">
        <f t="shared" si="1"/>
        <v>-204</v>
      </c>
      <c r="F11" s="108"/>
    </row>
    <row r="12" ht="18.75" customHeight="1" spans="1:6">
      <c r="A12" s="51" t="s">
        <v>22</v>
      </c>
      <c r="B12" s="47">
        <v>500</v>
      </c>
      <c r="C12" s="47">
        <v>286</v>
      </c>
      <c r="D12" s="109">
        <f t="shared" si="0"/>
        <v>1.74825174825175</v>
      </c>
      <c r="E12" s="47">
        <f t="shared" si="1"/>
        <v>214</v>
      </c>
      <c r="F12" s="108"/>
    </row>
    <row r="13" ht="18.75" customHeight="1" spans="1:6">
      <c r="A13" s="20" t="s">
        <v>23</v>
      </c>
      <c r="B13" s="52">
        <f>SUM(B14:B17)</f>
        <v>35681</v>
      </c>
      <c r="C13" s="52">
        <f>SUM(C14:C17)</f>
        <v>35087</v>
      </c>
      <c r="D13" s="109">
        <f t="shared" si="0"/>
        <v>1.01692934705161</v>
      </c>
      <c r="E13" s="47">
        <f t="shared" si="1"/>
        <v>594</v>
      </c>
      <c r="F13" s="75"/>
    </row>
    <row r="14" ht="18.75" customHeight="1" spans="1:6">
      <c r="A14" s="48" t="s">
        <v>24</v>
      </c>
      <c r="B14" s="75">
        <v>30420</v>
      </c>
      <c r="C14" s="52">
        <v>28867</v>
      </c>
      <c r="D14" s="109">
        <f t="shared" si="0"/>
        <v>1.0537984549832</v>
      </c>
      <c r="E14" s="47">
        <f t="shared" si="1"/>
        <v>1553</v>
      </c>
      <c r="F14" s="75"/>
    </row>
    <row r="15" ht="18.75" customHeight="1" spans="1:6">
      <c r="A15" s="48" t="s">
        <v>25</v>
      </c>
      <c r="B15" s="75">
        <v>5140</v>
      </c>
      <c r="C15" s="52">
        <v>6074</v>
      </c>
      <c r="D15" s="109">
        <f t="shared" si="0"/>
        <v>0.846229832071123</v>
      </c>
      <c r="E15" s="47">
        <f t="shared" si="1"/>
        <v>-934</v>
      </c>
      <c r="F15" s="75"/>
    </row>
    <row r="16" ht="18.75" customHeight="1" spans="1:6">
      <c r="A16" s="48" t="s">
        <v>26</v>
      </c>
      <c r="B16" s="75">
        <v>100</v>
      </c>
      <c r="C16" s="52">
        <v>97</v>
      </c>
      <c r="D16" s="109">
        <f t="shared" si="0"/>
        <v>1.03092783505155</v>
      </c>
      <c r="E16" s="47">
        <f t="shared" si="1"/>
        <v>3</v>
      </c>
      <c r="F16" s="75"/>
    </row>
    <row r="17" ht="18.75" customHeight="1" spans="1:6">
      <c r="A17" s="48" t="s">
        <v>27</v>
      </c>
      <c r="B17" s="47">
        <v>21</v>
      </c>
      <c r="C17" s="47">
        <v>49</v>
      </c>
      <c r="D17" s="109">
        <f t="shared" si="0"/>
        <v>0.428571428571429</v>
      </c>
      <c r="E17" s="47">
        <f t="shared" si="1"/>
        <v>-28</v>
      </c>
      <c r="F17" s="75"/>
    </row>
    <row r="18" ht="18.75" customHeight="1" spans="1:6">
      <c r="A18" s="29" t="s">
        <v>28</v>
      </c>
      <c r="B18" s="72">
        <v>558148</v>
      </c>
      <c r="C18" s="52">
        <f>SUM(C19:C23)</f>
        <v>520910</v>
      </c>
      <c r="D18" s="109">
        <f t="shared" si="0"/>
        <v>1.07148643719644</v>
      </c>
      <c r="E18" s="47">
        <f t="shared" si="1"/>
        <v>37238</v>
      </c>
      <c r="F18" s="75"/>
    </row>
    <row r="19" ht="18.75" customHeight="1" spans="1:6">
      <c r="A19" s="48" t="s">
        <v>29</v>
      </c>
      <c r="B19" s="72">
        <v>544471</v>
      </c>
      <c r="C19" s="47">
        <v>502187</v>
      </c>
      <c r="D19" s="109">
        <f t="shared" si="0"/>
        <v>1.08419971046642</v>
      </c>
      <c r="E19" s="47">
        <f t="shared" si="1"/>
        <v>42284</v>
      </c>
      <c r="F19" s="75"/>
    </row>
    <row r="20" ht="18.75" customHeight="1" spans="1:6">
      <c r="A20" s="48" t="s">
        <v>25</v>
      </c>
      <c r="B20" s="72"/>
      <c r="C20" s="47">
        <v>8871</v>
      </c>
      <c r="D20" s="109">
        <f t="shared" si="0"/>
        <v>0</v>
      </c>
      <c r="E20" s="47">
        <f t="shared" si="1"/>
        <v>-8871</v>
      </c>
      <c r="F20" s="75"/>
    </row>
    <row r="21" ht="18.75" customHeight="1" spans="1:6">
      <c r="A21" s="48" t="s">
        <v>30</v>
      </c>
      <c r="B21" s="72">
        <v>2322</v>
      </c>
      <c r="C21" s="47">
        <v>8440</v>
      </c>
      <c r="D21" s="109">
        <f t="shared" si="0"/>
        <v>0.275118483412322</v>
      </c>
      <c r="E21" s="47">
        <f t="shared" si="1"/>
        <v>-6118</v>
      </c>
      <c r="F21" s="110"/>
    </row>
    <row r="22" ht="18.75" customHeight="1" spans="1:6">
      <c r="A22" s="48" t="s">
        <v>26</v>
      </c>
      <c r="B22" s="72"/>
      <c r="C22" s="47">
        <v>433</v>
      </c>
      <c r="D22" s="109">
        <f t="shared" si="0"/>
        <v>0</v>
      </c>
      <c r="E22" s="47">
        <f t="shared" si="1"/>
        <v>-433</v>
      </c>
      <c r="F22" s="110"/>
    </row>
    <row r="23" ht="18.75" customHeight="1" spans="1:6">
      <c r="A23" s="48" t="s">
        <v>31</v>
      </c>
      <c r="B23" s="47">
        <f>B18-B19-B21</f>
        <v>11355</v>
      </c>
      <c r="C23" s="47">
        <v>979</v>
      </c>
      <c r="D23" s="109">
        <f t="shared" si="0"/>
        <v>11.5985699693565</v>
      </c>
      <c r="E23" s="47">
        <f t="shared" si="1"/>
        <v>10376</v>
      </c>
      <c r="F23" s="110"/>
    </row>
    <row r="24" ht="18.75" customHeight="1" spans="1:6">
      <c r="A24" s="29" t="s">
        <v>32</v>
      </c>
      <c r="B24" s="52">
        <f>SUM(B25:B28)</f>
        <v>32656</v>
      </c>
      <c r="C24" s="52">
        <f>SUM(C25:C28)</f>
        <v>58908</v>
      </c>
      <c r="D24" s="109">
        <f t="shared" si="0"/>
        <v>0.554355944863177</v>
      </c>
      <c r="E24" s="47">
        <f t="shared" si="1"/>
        <v>-26252</v>
      </c>
      <c r="F24" s="110"/>
    </row>
    <row r="25" ht="18.75" customHeight="1" spans="1:6">
      <c r="A25" s="48" t="s">
        <v>33</v>
      </c>
      <c r="B25" s="72">
        <v>32656</v>
      </c>
      <c r="C25" s="47">
        <v>32714</v>
      </c>
      <c r="D25" s="109">
        <f t="shared" si="0"/>
        <v>0.998227058751605</v>
      </c>
      <c r="E25" s="47">
        <f t="shared" si="1"/>
        <v>-58</v>
      </c>
      <c r="F25" s="75"/>
    </row>
    <row r="26" ht="18.75" customHeight="1" spans="1:6">
      <c r="A26" s="48" t="s">
        <v>25</v>
      </c>
      <c r="B26" s="72"/>
      <c r="C26" s="47">
        <v>36</v>
      </c>
      <c r="D26" s="109">
        <f t="shared" si="0"/>
        <v>0</v>
      </c>
      <c r="E26" s="47">
        <f t="shared" si="1"/>
        <v>-36</v>
      </c>
      <c r="F26" s="75"/>
    </row>
    <row r="27" ht="18.75" customHeight="1" spans="1:6">
      <c r="A27" s="48" t="s">
        <v>34</v>
      </c>
      <c r="B27" s="72"/>
      <c r="C27" s="47">
        <v>26151</v>
      </c>
      <c r="D27" s="109">
        <f t="shared" si="0"/>
        <v>0</v>
      </c>
      <c r="E27" s="47">
        <f t="shared" si="1"/>
        <v>-26151</v>
      </c>
      <c r="F27" s="75"/>
    </row>
    <row r="28" ht="18.75" customHeight="1" spans="1:6">
      <c r="A28" s="48" t="s">
        <v>35</v>
      </c>
      <c r="B28" s="47"/>
      <c r="C28" s="47">
        <v>7</v>
      </c>
      <c r="D28" s="109">
        <f t="shared" si="0"/>
        <v>0</v>
      </c>
      <c r="E28" s="47">
        <f t="shared" si="1"/>
        <v>-7</v>
      </c>
      <c r="F28" s="75"/>
    </row>
    <row r="29" ht="18.75" customHeight="1" spans="1:6">
      <c r="A29" s="29" t="s">
        <v>36</v>
      </c>
      <c r="B29" s="52">
        <f>SUM(B30:B33)</f>
        <v>63266</v>
      </c>
      <c r="C29" s="52">
        <f>SUM(C30:C33)</f>
        <v>32884</v>
      </c>
      <c r="D29" s="109">
        <f t="shared" si="0"/>
        <v>1.92391436564895</v>
      </c>
      <c r="E29" s="47">
        <f t="shared" si="1"/>
        <v>30382</v>
      </c>
      <c r="F29" s="110"/>
    </row>
    <row r="30" ht="18.75" customHeight="1" spans="1:6">
      <c r="A30" s="48" t="s">
        <v>37</v>
      </c>
      <c r="B30" s="52">
        <v>62992</v>
      </c>
      <c r="C30" s="52">
        <v>24769</v>
      </c>
      <c r="D30" s="109">
        <f t="shared" si="0"/>
        <v>2.54317897371715</v>
      </c>
      <c r="E30" s="47">
        <f t="shared" si="1"/>
        <v>38223</v>
      </c>
      <c r="F30" s="110"/>
    </row>
    <row r="31" ht="18.75" customHeight="1" spans="1:6">
      <c r="A31" s="48" t="s">
        <v>25</v>
      </c>
      <c r="B31" s="72">
        <v>269</v>
      </c>
      <c r="C31" s="52">
        <v>1112</v>
      </c>
      <c r="D31" s="109">
        <f t="shared" si="0"/>
        <v>0.241906474820144</v>
      </c>
      <c r="E31" s="47">
        <f t="shared" si="1"/>
        <v>-843</v>
      </c>
      <c r="F31" s="110"/>
    </row>
    <row r="32" ht="18.75" customHeight="1" spans="1:6">
      <c r="A32" s="48" t="s">
        <v>30</v>
      </c>
      <c r="B32" s="47"/>
      <c r="C32" s="52">
        <v>7000</v>
      </c>
      <c r="D32" s="109">
        <f t="shared" si="0"/>
        <v>0</v>
      </c>
      <c r="E32" s="47">
        <f t="shared" si="1"/>
        <v>-7000</v>
      </c>
      <c r="F32" s="75"/>
    </row>
    <row r="33" ht="18.75" customHeight="1" spans="1:6">
      <c r="A33" s="48" t="s">
        <v>38</v>
      </c>
      <c r="B33" s="47">
        <v>5</v>
      </c>
      <c r="C33" s="47">
        <v>3</v>
      </c>
      <c r="D33" s="109">
        <f t="shared" si="0"/>
        <v>1.66666666666667</v>
      </c>
      <c r="E33" s="47">
        <f t="shared" si="1"/>
        <v>2</v>
      </c>
      <c r="F33" s="75"/>
    </row>
    <row r="34" ht="18.75" customHeight="1" spans="1:6">
      <c r="A34" s="30" t="s">
        <v>39</v>
      </c>
      <c r="B34" s="52">
        <f>SUM(B35:B38)</f>
        <v>111026</v>
      </c>
      <c r="C34" s="52">
        <f>SUM(C35:C38)</f>
        <v>101992.76</v>
      </c>
      <c r="D34" s="109">
        <f t="shared" si="0"/>
        <v>1.08856746302385</v>
      </c>
      <c r="E34" s="47">
        <f t="shared" si="1"/>
        <v>9033.23999999999</v>
      </c>
      <c r="F34" s="110"/>
    </row>
    <row r="35" ht="18.75" customHeight="1" spans="1:6">
      <c r="A35" s="48" t="s">
        <v>33</v>
      </c>
      <c r="B35" s="75">
        <v>22980</v>
      </c>
      <c r="C35" s="47">
        <v>22260.85</v>
      </c>
      <c r="D35" s="109">
        <f t="shared" si="0"/>
        <v>1.03230559479984</v>
      </c>
      <c r="E35" s="47">
        <f t="shared" si="1"/>
        <v>719.150000000001</v>
      </c>
      <c r="F35" s="110"/>
    </row>
    <row r="36" ht="18.75" customHeight="1" spans="1:6">
      <c r="A36" s="48" t="s">
        <v>25</v>
      </c>
      <c r="B36" s="47">
        <v>282</v>
      </c>
      <c r="C36" s="47">
        <v>747</v>
      </c>
      <c r="D36" s="109">
        <f t="shared" si="0"/>
        <v>0.377510040160643</v>
      </c>
      <c r="E36" s="47">
        <f t="shared" si="1"/>
        <v>-465</v>
      </c>
      <c r="F36" s="47"/>
    </row>
    <row r="37" ht="18.75" customHeight="1" spans="1:6">
      <c r="A37" s="48" t="s">
        <v>30</v>
      </c>
      <c r="B37" s="47">
        <v>87764</v>
      </c>
      <c r="C37" s="47">
        <v>78921.91</v>
      </c>
      <c r="D37" s="109">
        <f t="shared" si="0"/>
        <v>1.11203593526817</v>
      </c>
      <c r="E37" s="47">
        <f t="shared" si="1"/>
        <v>8842.09</v>
      </c>
      <c r="F37" s="47"/>
    </row>
    <row r="38" ht="18.75" customHeight="1" spans="1:6">
      <c r="A38" s="48" t="s">
        <v>40</v>
      </c>
      <c r="B38" s="47"/>
      <c r="C38" s="47">
        <v>63</v>
      </c>
      <c r="D38" s="109">
        <f t="shared" si="0"/>
        <v>0</v>
      </c>
      <c r="E38" s="47">
        <f t="shared" si="1"/>
        <v>-63</v>
      </c>
      <c r="F38" s="47"/>
    </row>
    <row r="39" ht="18.75" customHeight="1" spans="1:6">
      <c r="A39" s="30" t="s">
        <v>41</v>
      </c>
      <c r="B39" s="52">
        <f>SUM(B40:B43)</f>
        <v>44714</v>
      </c>
      <c r="C39" s="52">
        <f>SUM(C40:C43)</f>
        <v>44580.12</v>
      </c>
      <c r="D39" s="109">
        <f t="shared" si="0"/>
        <v>1.00300313233791</v>
      </c>
      <c r="E39" s="47">
        <f t="shared" si="1"/>
        <v>133.880000000005</v>
      </c>
      <c r="F39" s="47"/>
    </row>
    <row r="40" ht="18.75" customHeight="1" spans="1:6">
      <c r="A40" s="48" t="s">
        <v>33</v>
      </c>
      <c r="B40" s="78">
        <v>4301</v>
      </c>
      <c r="C40" s="47">
        <v>4340.91</v>
      </c>
      <c r="D40" s="109">
        <f t="shared" si="0"/>
        <v>0.990806075223859</v>
      </c>
      <c r="E40" s="47">
        <f t="shared" si="1"/>
        <v>-39.9099999999999</v>
      </c>
      <c r="F40" s="47"/>
    </row>
    <row r="41" ht="18.75" customHeight="1" spans="1:6">
      <c r="A41" s="48" t="s">
        <v>25</v>
      </c>
      <c r="B41" s="78">
        <v>2155</v>
      </c>
      <c r="C41" s="47">
        <v>5661</v>
      </c>
      <c r="D41" s="109">
        <f t="shared" si="0"/>
        <v>0.380674792439498</v>
      </c>
      <c r="E41" s="47">
        <f t="shared" si="1"/>
        <v>-3506</v>
      </c>
      <c r="F41" s="47"/>
    </row>
    <row r="42" ht="18.75" customHeight="1" spans="1:6">
      <c r="A42" s="48" t="s">
        <v>30</v>
      </c>
      <c r="B42" s="78">
        <v>38242</v>
      </c>
      <c r="C42" s="47">
        <v>34548.21</v>
      </c>
      <c r="D42" s="109">
        <f t="shared" si="0"/>
        <v>1.10691697196468</v>
      </c>
      <c r="E42" s="47">
        <f t="shared" si="1"/>
        <v>3693.79</v>
      </c>
      <c r="F42" s="47"/>
    </row>
    <row r="43" ht="18.75" customHeight="1" spans="1:6">
      <c r="A43" s="48" t="s">
        <v>31</v>
      </c>
      <c r="B43" s="47">
        <v>16</v>
      </c>
      <c r="C43" s="47">
        <v>30</v>
      </c>
      <c r="D43" s="109">
        <f t="shared" si="0"/>
        <v>0.533333333333333</v>
      </c>
      <c r="E43" s="47">
        <f t="shared" si="1"/>
        <v>-14</v>
      </c>
      <c r="F43" s="47"/>
    </row>
    <row r="44" ht="18.75" customHeight="1" spans="1:6">
      <c r="A44" s="30" t="s">
        <v>42</v>
      </c>
      <c r="B44" s="52">
        <f>SUM(B45:B49)</f>
        <v>59891</v>
      </c>
      <c r="C44" s="52">
        <f>SUM(C45:C49)</f>
        <v>60354.43</v>
      </c>
      <c r="D44" s="109">
        <f t="shared" si="0"/>
        <v>0.99232152470001</v>
      </c>
      <c r="E44" s="47">
        <f t="shared" si="1"/>
        <v>-463.43</v>
      </c>
      <c r="F44" s="47"/>
    </row>
    <row r="45" ht="18.75" customHeight="1" spans="1:6">
      <c r="A45" s="48" t="s">
        <v>33</v>
      </c>
      <c r="B45" s="78">
        <v>12156</v>
      </c>
      <c r="C45" s="47">
        <v>13605.96</v>
      </c>
      <c r="D45" s="109">
        <f t="shared" si="0"/>
        <v>0.893431995978233</v>
      </c>
      <c r="E45" s="47">
        <f t="shared" si="1"/>
        <v>-1449.96</v>
      </c>
      <c r="F45" s="47"/>
    </row>
    <row r="46" ht="18.75" customHeight="1" spans="1:6">
      <c r="A46" s="82" t="s">
        <v>30</v>
      </c>
      <c r="B46" s="83">
        <v>42674</v>
      </c>
      <c r="C46" s="111">
        <v>43030.47</v>
      </c>
      <c r="D46" s="109">
        <f t="shared" si="0"/>
        <v>0.991715870172926</v>
      </c>
      <c r="E46" s="47">
        <f t="shared" si="1"/>
        <v>-356.470000000001</v>
      </c>
      <c r="F46" s="111"/>
    </row>
    <row r="47" ht="18.75" customHeight="1" spans="1:6">
      <c r="A47" s="48" t="s">
        <v>25</v>
      </c>
      <c r="B47" s="78">
        <v>3639</v>
      </c>
      <c r="C47" s="47">
        <v>1402</v>
      </c>
      <c r="D47" s="109">
        <f t="shared" si="0"/>
        <v>2.59557774607703</v>
      </c>
      <c r="E47" s="47">
        <f t="shared" si="1"/>
        <v>2237</v>
      </c>
      <c r="F47" s="47"/>
    </row>
    <row r="48" ht="18.75" customHeight="1" spans="1:6">
      <c r="A48" s="48" t="s">
        <v>26</v>
      </c>
      <c r="B48" s="78">
        <v>38</v>
      </c>
      <c r="C48" s="47">
        <v>57</v>
      </c>
      <c r="D48" s="109">
        <f t="shared" si="0"/>
        <v>0.666666666666667</v>
      </c>
      <c r="E48" s="47">
        <f t="shared" si="1"/>
        <v>-19</v>
      </c>
      <c r="F48" s="47"/>
    </row>
    <row r="49" ht="18.75" customHeight="1" spans="1:6">
      <c r="A49" s="48" t="s">
        <v>43</v>
      </c>
      <c r="B49" s="47">
        <v>1384</v>
      </c>
      <c r="C49" s="47">
        <v>2259</v>
      </c>
      <c r="D49" s="109">
        <f t="shared" si="0"/>
        <v>0.612660469234174</v>
      </c>
      <c r="E49" s="47">
        <f t="shared" si="1"/>
        <v>-875</v>
      </c>
      <c r="F49" s="112"/>
    </row>
    <row r="50" ht="18.75" customHeight="1" spans="1:6">
      <c r="A50" s="86" t="s">
        <v>44</v>
      </c>
      <c r="B50" s="52">
        <f>SUM(B51:B55)</f>
        <v>274014</v>
      </c>
      <c r="C50" s="52">
        <f>SUM(C51:C55)-45100</f>
        <v>207350.75</v>
      </c>
      <c r="D50" s="109">
        <f t="shared" si="0"/>
        <v>1.32149992223322</v>
      </c>
      <c r="E50" s="47">
        <f t="shared" si="1"/>
        <v>66663.25</v>
      </c>
      <c r="F50" s="112"/>
    </row>
    <row r="51" ht="18.75" customHeight="1" spans="1:6">
      <c r="A51" s="48" t="s">
        <v>33</v>
      </c>
      <c r="B51" s="87">
        <v>218249</v>
      </c>
      <c r="C51" s="47">
        <v>148073.04</v>
      </c>
      <c r="D51" s="109">
        <f t="shared" si="0"/>
        <v>1.47392800201846</v>
      </c>
      <c r="E51" s="47">
        <f t="shared" si="1"/>
        <v>70175.96</v>
      </c>
      <c r="F51" s="112"/>
    </row>
    <row r="52" ht="18.75" customHeight="1" spans="1:6">
      <c r="A52" s="48" t="s">
        <v>25</v>
      </c>
      <c r="B52" s="87">
        <v>1534</v>
      </c>
      <c r="C52" s="47">
        <v>763</v>
      </c>
      <c r="D52" s="109">
        <f t="shared" si="0"/>
        <v>2.01048492791612</v>
      </c>
      <c r="E52" s="47">
        <f t="shared" si="1"/>
        <v>771</v>
      </c>
      <c r="F52" s="112"/>
    </row>
    <row r="53" ht="18.75" customHeight="1" spans="1:6">
      <c r="A53" s="48" t="s">
        <v>30</v>
      </c>
      <c r="B53" s="87">
        <v>54223</v>
      </c>
      <c r="C53" s="47">
        <v>103278.71</v>
      </c>
      <c r="D53" s="109">
        <f t="shared" si="0"/>
        <v>0.525016240036306</v>
      </c>
      <c r="E53" s="47">
        <f t="shared" si="1"/>
        <v>-49055.71</v>
      </c>
      <c r="F53" s="47"/>
    </row>
    <row r="54" ht="18.75" customHeight="1" spans="1:6">
      <c r="A54" s="48" t="s">
        <v>26</v>
      </c>
      <c r="B54" s="88"/>
      <c r="C54" s="47">
        <v>336</v>
      </c>
      <c r="D54" s="109">
        <f t="shared" si="0"/>
        <v>0</v>
      </c>
      <c r="E54" s="47">
        <f t="shared" si="1"/>
        <v>-336</v>
      </c>
      <c r="F54" s="47"/>
    </row>
    <row r="55" ht="18.75" customHeight="1" spans="1:6">
      <c r="A55" s="48" t="s">
        <v>40</v>
      </c>
      <c r="B55" s="88">
        <v>8</v>
      </c>
      <c r="C55" s="47"/>
      <c r="D55" s="109"/>
      <c r="E55" s="47">
        <f t="shared" si="1"/>
        <v>8</v>
      </c>
      <c r="F55" s="47"/>
    </row>
    <row r="72" ht="13.5" customHeight="1"/>
  </sheetData>
  <mergeCells count="6">
    <mergeCell ref="A2:F2"/>
    <mergeCell ref="C4:E4"/>
    <mergeCell ref="A4:A5"/>
    <mergeCell ref="B4:B5"/>
    <mergeCell ref="F4:F5"/>
    <mergeCell ref="F7:F12"/>
  </mergeCells>
  <pageMargins left="0.747916666666667" right="0.747916666666667" top="0.609027777777778" bottom="0.409027777777778" header="0.507638888888889" footer="0.507638888888889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workbookViewId="0">
      <pane xSplit="1" ySplit="6" topLeftCell="B37" activePane="bottomRight" state="frozen"/>
      <selection/>
      <selection pane="topRight"/>
      <selection pane="bottomLeft"/>
      <selection pane="bottomRight" activeCell="E53" sqref="E53"/>
    </sheetView>
  </sheetViews>
  <sheetFormatPr defaultColWidth="9" defaultRowHeight="14.25" outlineLevelCol="7"/>
  <cols>
    <col min="1" max="1" width="39.875" style="34" customWidth="1"/>
    <col min="2" max="2" width="13.625" style="35" customWidth="1"/>
    <col min="3" max="3" width="15.875" style="35" customWidth="1"/>
    <col min="4" max="4" width="10.75" style="36" customWidth="1"/>
    <col min="5" max="5" width="12.25" style="35" customWidth="1"/>
    <col min="6" max="6" width="18.625" style="35" customWidth="1"/>
    <col min="7" max="16384" width="9" style="35"/>
  </cols>
  <sheetData>
    <row r="1" spans="1:1">
      <c r="A1" s="3" t="s">
        <v>45</v>
      </c>
    </row>
    <row r="2" ht="33" customHeight="1" spans="1:6">
      <c r="A2" s="69" t="s">
        <v>46</v>
      </c>
      <c r="B2" s="69"/>
      <c r="C2" s="69"/>
      <c r="D2" s="69"/>
      <c r="E2" s="69"/>
      <c r="F2" s="69"/>
    </row>
    <row r="3" ht="20.25" customHeight="1" spans="1:6">
      <c r="A3" s="37"/>
      <c r="F3" s="38" t="s">
        <v>2</v>
      </c>
    </row>
    <row r="4" ht="54" customHeight="1" spans="1:8">
      <c r="A4" s="11" t="s">
        <v>3</v>
      </c>
      <c r="B4" s="39" t="s">
        <v>4</v>
      </c>
      <c r="C4" s="40" t="s">
        <v>5</v>
      </c>
      <c r="D4" s="40"/>
      <c r="E4" s="40"/>
      <c r="F4" s="7" t="s">
        <v>6</v>
      </c>
      <c r="H4" s="42"/>
    </row>
    <row r="5" ht="54" customHeight="1" spans="1:6">
      <c r="A5" s="11"/>
      <c r="B5" s="40"/>
      <c r="C5" s="39" t="s">
        <v>7</v>
      </c>
      <c r="D5" s="9" t="s">
        <v>8</v>
      </c>
      <c r="E5" s="100" t="s">
        <v>9</v>
      </c>
      <c r="F5" s="7"/>
    </row>
    <row r="6" ht="24" customHeight="1" spans="1:6">
      <c r="A6" s="43" t="s">
        <v>10</v>
      </c>
      <c r="B6" s="44" t="s">
        <v>11</v>
      </c>
      <c r="C6" s="44" t="s">
        <v>12</v>
      </c>
      <c r="D6" s="44" t="s">
        <v>13</v>
      </c>
      <c r="E6" s="44" t="s">
        <v>14</v>
      </c>
      <c r="F6" s="44" t="s">
        <v>15</v>
      </c>
    </row>
    <row r="7" ht="21" customHeight="1" spans="1:6">
      <c r="A7" s="7" t="s">
        <v>47</v>
      </c>
      <c r="B7" s="17">
        <f>B8+B12+B21+B25+B30+B33+B36+B40+B45</f>
        <v>1884858</v>
      </c>
      <c r="C7" s="17">
        <f>C8+C12+C21+C25+C30+C33+C36+C40+C45</f>
        <v>1664303.5</v>
      </c>
      <c r="D7" s="18">
        <f t="shared" ref="D7:D46" si="0">B7/C7</f>
        <v>1.1325206009601</v>
      </c>
      <c r="E7" s="17">
        <f t="shared" ref="E7:E46" si="1">B7-C7</f>
        <v>220554.5</v>
      </c>
      <c r="F7" s="45"/>
    </row>
    <row r="8" ht="21" customHeight="1" spans="1:6">
      <c r="A8" s="20" t="s">
        <v>48</v>
      </c>
      <c r="B8" s="21">
        <f>SUM(B9:B11)</f>
        <v>873627</v>
      </c>
      <c r="C8" s="21">
        <f>SUM(C9:C11)</f>
        <v>780885.03</v>
      </c>
      <c r="D8" s="46">
        <f t="shared" si="0"/>
        <v>1.11876520414279</v>
      </c>
      <c r="E8" s="47">
        <f t="shared" si="1"/>
        <v>92741.97</v>
      </c>
      <c r="F8" s="63"/>
    </row>
    <row r="9" ht="21" customHeight="1" spans="1:6">
      <c r="A9" s="48" t="s">
        <v>49</v>
      </c>
      <c r="B9" s="21">
        <v>851415</v>
      </c>
      <c r="C9" s="47">
        <v>760981.67</v>
      </c>
      <c r="D9" s="46">
        <f t="shared" si="0"/>
        <v>1.1188377244356</v>
      </c>
      <c r="E9" s="47">
        <f t="shared" si="1"/>
        <v>90433.33</v>
      </c>
      <c r="F9" s="63"/>
    </row>
    <row r="10" ht="21" customHeight="1" spans="1:6">
      <c r="A10" s="48" t="s">
        <v>50</v>
      </c>
      <c r="B10" s="24">
        <v>16712</v>
      </c>
      <c r="C10" s="47">
        <v>15380.36</v>
      </c>
      <c r="D10" s="46">
        <f t="shared" si="0"/>
        <v>1.08658054817963</v>
      </c>
      <c r="E10" s="47">
        <f t="shared" si="1"/>
        <v>1331.64</v>
      </c>
      <c r="F10" s="63"/>
    </row>
    <row r="11" ht="21" customHeight="1" spans="1:6">
      <c r="A11" s="48" t="s">
        <v>51</v>
      </c>
      <c r="B11" s="24">
        <v>5500</v>
      </c>
      <c r="C11" s="47">
        <v>4523</v>
      </c>
      <c r="D11" s="46">
        <f t="shared" si="0"/>
        <v>1.21600707495025</v>
      </c>
      <c r="E11" s="47">
        <f t="shared" si="1"/>
        <v>977</v>
      </c>
      <c r="F11" s="63"/>
    </row>
    <row r="12" ht="21" customHeight="1" spans="1:6">
      <c r="A12" s="20" t="s">
        <v>52</v>
      </c>
      <c r="B12" s="21">
        <f>SUM(B13:B20)</f>
        <v>36904</v>
      </c>
      <c r="C12" s="21">
        <f>SUM(C13:C20)</f>
        <v>30637.45</v>
      </c>
      <c r="D12" s="46">
        <f t="shared" si="0"/>
        <v>1.20453888949635</v>
      </c>
      <c r="E12" s="47">
        <f t="shared" si="1"/>
        <v>6266.55</v>
      </c>
      <c r="F12" s="63"/>
    </row>
    <row r="13" ht="21" customHeight="1" spans="1:6">
      <c r="A13" s="50" t="s">
        <v>53</v>
      </c>
      <c r="B13" s="26">
        <v>13839</v>
      </c>
      <c r="C13" s="47">
        <v>11601.81</v>
      </c>
      <c r="D13" s="46">
        <f t="shared" si="0"/>
        <v>1.1928311185927</v>
      </c>
      <c r="E13" s="47">
        <f t="shared" si="1"/>
        <v>2237.19</v>
      </c>
      <c r="F13" s="63"/>
    </row>
    <row r="14" ht="21" customHeight="1" spans="1:6">
      <c r="A14" s="50" t="s">
        <v>54</v>
      </c>
      <c r="B14" s="24">
        <v>5275</v>
      </c>
      <c r="C14" s="47">
        <v>4542.62</v>
      </c>
      <c r="D14" s="46">
        <f t="shared" si="0"/>
        <v>1.16122413937331</v>
      </c>
      <c r="E14" s="47">
        <f t="shared" si="1"/>
        <v>732.38</v>
      </c>
      <c r="F14" s="63"/>
    </row>
    <row r="15" ht="21" customHeight="1" spans="1:6">
      <c r="A15" s="29" t="s">
        <v>55</v>
      </c>
      <c r="B15" s="24"/>
      <c r="C15" s="47">
        <v>14.45</v>
      </c>
      <c r="D15" s="46">
        <f t="shared" si="0"/>
        <v>0</v>
      </c>
      <c r="E15" s="47">
        <f t="shared" si="1"/>
        <v>-14.45</v>
      </c>
      <c r="F15" s="63"/>
    </row>
    <row r="16" ht="21" customHeight="1" spans="1:6">
      <c r="A16" s="51" t="s">
        <v>56</v>
      </c>
      <c r="B16" s="24"/>
      <c r="C16" s="47">
        <v>117.57</v>
      </c>
      <c r="D16" s="46">
        <f t="shared" si="0"/>
        <v>0</v>
      </c>
      <c r="E16" s="47">
        <f t="shared" si="1"/>
        <v>-117.57</v>
      </c>
      <c r="F16" s="63"/>
    </row>
    <row r="17" ht="21" customHeight="1" spans="1:6">
      <c r="A17" s="51" t="s">
        <v>57</v>
      </c>
      <c r="B17" s="24">
        <v>5295</v>
      </c>
      <c r="C17" s="47">
        <v>5934</v>
      </c>
      <c r="D17" s="46">
        <f t="shared" si="0"/>
        <v>0.892315470171891</v>
      </c>
      <c r="E17" s="47">
        <f t="shared" si="1"/>
        <v>-639</v>
      </c>
      <c r="F17" s="63"/>
    </row>
    <row r="18" ht="21" customHeight="1" spans="1:6">
      <c r="A18" s="51" t="s">
        <v>58</v>
      </c>
      <c r="B18" s="24">
        <v>200</v>
      </c>
      <c r="C18" s="47">
        <v>10</v>
      </c>
      <c r="D18" s="46">
        <f t="shared" si="0"/>
        <v>20</v>
      </c>
      <c r="E18" s="47">
        <f t="shared" si="1"/>
        <v>190</v>
      </c>
      <c r="F18" s="63"/>
    </row>
    <row r="19" ht="21" customHeight="1" spans="1:6">
      <c r="A19" s="51" t="s">
        <v>59</v>
      </c>
      <c r="B19" s="24">
        <v>750</v>
      </c>
      <c r="C19" s="47">
        <v>747</v>
      </c>
      <c r="D19" s="46">
        <f t="shared" si="0"/>
        <v>1.00401606425703</v>
      </c>
      <c r="E19" s="47">
        <f t="shared" si="1"/>
        <v>3</v>
      </c>
      <c r="F19" s="63"/>
    </row>
    <row r="20" ht="21" customHeight="1" spans="1:6">
      <c r="A20" s="51" t="s">
        <v>60</v>
      </c>
      <c r="B20" s="24">
        <v>11545</v>
      </c>
      <c r="C20" s="47">
        <v>7670</v>
      </c>
      <c r="D20" s="46">
        <f t="shared" si="0"/>
        <v>1.50521512385919</v>
      </c>
      <c r="E20" s="47">
        <f t="shared" si="1"/>
        <v>3875</v>
      </c>
      <c r="F20" s="63"/>
    </row>
    <row r="21" ht="21" customHeight="1" spans="1:6">
      <c r="A21" s="20" t="s">
        <v>61</v>
      </c>
      <c r="B21" s="21">
        <f>SUM(B22:B24)</f>
        <v>464302</v>
      </c>
      <c r="C21" s="21">
        <f>SUM(C22:C24)</f>
        <v>416746.06</v>
      </c>
      <c r="D21" s="46">
        <f t="shared" si="0"/>
        <v>1.11411251254541</v>
      </c>
      <c r="E21" s="47">
        <f t="shared" si="1"/>
        <v>47555.94</v>
      </c>
      <c r="F21" s="63"/>
    </row>
    <row r="22" ht="21" customHeight="1" spans="1:6">
      <c r="A22" s="50" t="s">
        <v>62</v>
      </c>
      <c r="B22" s="21">
        <v>265215</v>
      </c>
      <c r="C22" s="52">
        <v>254469</v>
      </c>
      <c r="D22" s="46">
        <f t="shared" si="0"/>
        <v>1.04222911238697</v>
      </c>
      <c r="E22" s="47">
        <f t="shared" si="1"/>
        <v>10746</v>
      </c>
      <c r="F22" s="63"/>
    </row>
    <row r="23" ht="21" customHeight="1" spans="1:6">
      <c r="A23" s="50" t="s">
        <v>63</v>
      </c>
      <c r="B23" s="21">
        <v>198287</v>
      </c>
      <c r="C23" s="52">
        <v>161651.06</v>
      </c>
      <c r="D23" s="46">
        <f t="shared" si="0"/>
        <v>1.2266359404015</v>
      </c>
      <c r="E23" s="47">
        <f t="shared" si="1"/>
        <v>36635.94</v>
      </c>
      <c r="F23" s="63"/>
    </row>
    <row r="24" ht="21" customHeight="1" spans="1:6">
      <c r="A24" s="48" t="s">
        <v>51</v>
      </c>
      <c r="B24" s="24">
        <v>800</v>
      </c>
      <c r="C24" s="47">
        <v>626</v>
      </c>
      <c r="D24" s="46">
        <f t="shared" si="0"/>
        <v>1.2779552715655</v>
      </c>
      <c r="E24" s="47">
        <f t="shared" si="1"/>
        <v>174</v>
      </c>
      <c r="F24" s="63"/>
    </row>
    <row r="25" ht="21" customHeight="1" spans="1:6">
      <c r="A25" s="20" t="s">
        <v>64</v>
      </c>
      <c r="B25" s="21">
        <v>28794</v>
      </c>
      <c r="C25" s="21">
        <f>SUM(C26:C29)</f>
        <v>57817.96</v>
      </c>
      <c r="D25" s="46">
        <f t="shared" si="0"/>
        <v>0.498011344571825</v>
      </c>
      <c r="E25" s="47">
        <f t="shared" si="1"/>
        <v>-29023.96</v>
      </c>
      <c r="F25" s="63"/>
    </row>
    <row r="26" ht="21" customHeight="1" spans="1:6">
      <c r="A26" s="50" t="s">
        <v>65</v>
      </c>
      <c r="B26" s="21">
        <v>28794</v>
      </c>
      <c r="C26" s="52">
        <v>24875.96</v>
      </c>
      <c r="D26" s="46">
        <f t="shared" si="0"/>
        <v>1.15750306721831</v>
      </c>
      <c r="E26" s="47">
        <f t="shared" si="1"/>
        <v>3918.04</v>
      </c>
      <c r="F26" s="63"/>
    </row>
    <row r="27" ht="21" customHeight="1" spans="1:6">
      <c r="A27" s="50" t="s">
        <v>66</v>
      </c>
      <c r="B27" s="54">
        <v>20</v>
      </c>
      <c r="C27" s="101">
        <v>5</v>
      </c>
      <c r="D27" s="46">
        <f t="shared" si="0"/>
        <v>4</v>
      </c>
      <c r="E27" s="47">
        <f t="shared" si="1"/>
        <v>15</v>
      </c>
      <c r="F27" s="63"/>
    </row>
    <row r="28" ht="21" customHeight="1" spans="1:6">
      <c r="A28" s="55" t="s">
        <v>67</v>
      </c>
      <c r="B28" s="27">
        <v>2</v>
      </c>
      <c r="C28" s="52">
        <v>27</v>
      </c>
      <c r="D28" s="46">
        <f t="shared" si="0"/>
        <v>0.0740740740740741</v>
      </c>
      <c r="E28" s="47">
        <f t="shared" si="1"/>
        <v>-25</v>
      </c>
      <c r="F28" s="63"/>
    </row>
    <row r="29" ht="21" customHeight="1" spans="1:6">
      <c r="A29" s="55" t="s">
        <v>68</v>
      </c>
      <c r="B29" s="27">
        <v>32700</v>
      </c>
      <c r="C29" s="52">
        <v>32910</v>
      </c>
      <c r="D29" s="46">
        <f t="shared" si="0"/>
        <v>0.993618960802188</v>
      </c>
      <c r="E29" s="47">
        <f t="shared" si="1"/>
        <v>-210</v>
      </c>
      <c r="F29" s="63"/>
    </row>
    <row r="30" ht="21" customHeight="1" spans="1:6">
      <c r="A30" s="56" t="s">
        <v>69</v>
      </c>
      <c r="B30" s="57">
        <f>SUM(B31:B32)</f>
        <v>46508</v>
      </c>
      <c r="C30" s="57">
        <f>SUM(C31:C32)</f>
        <v>40896</v>
      </c>
      <c r="D30" s="46">
        <f t="shared" si="0"/>
        <v>1.13722613458529</v>
      </c>
      <c r="E30" s="47">
        <f t="shared" si="1"/>
        <v>5612</v>
      </c>
      <c r="F30" s="63"/>
    </row>
    <row r="31" ht="21" customHeight="1" spans="1:6">
      <c r="A31" s="55" t="s">
        <v>70</v>
      </c>
      <c r="B31" s="27">
        <v>16295</v>
      </c>
      <c r="C31" s="52">
        <v>17204</v>
      </c>
      <c r="D31" s="46">
        <f t="shared" si="0"/>
        <v>0.947163450360381</v>
      </c>
      <c r="E31" s="47">
        <f t="shared" si="1"/>
        <v>-909</v>
      </c>
      <c r="F31" s="63"/>
    </row>
    <row r="32" ht="21" customHeight="1" spans="1:6">
      <c r="A32" s="50" t="s">
        <v>71</v>
      </c>
      <c r="B32" s="58">
        <v>30213</v>
      </c>
      <c r="C32" s="102">
        <v>23692</v>
      </c>
      <c r="D32" s="46">
        <f t="shared" si="0"/>
        <v>1.2752405875401</v>
      </c>
      <c r="E32" s="47">
        <f t="shared" si="1"/>
        <v>6521</v>
      </c>
      <c r="F32" s="63"/>
    </row>
    <row r="33" ht="21" customHeight="1" spans="1:6">
      <c r="A33" s="20" t="s">
        <v>72</v>
      </c>
      <c r="B33" s="24">
        <v>94300</v>
      </c>
      <c r="C33" s="21">
        <f>SUM(C34:C35)</f>
        <v>94793</v>
      </c>
      <c r="D33" s="46">
        <f t="shared" si="0"/>
        <v>0.994799194033315</v>
      </c>
      <c r="E33" s="47">
        <f t="shared" si="1"/>
        <v>-493</v>
      </c>
      <c r="F33" s="63"/>
    </row>
    <row r="34" ht="21" customHeight="1" spans="1:6">
      <c r="A34" s="51" t="s">
        <v>73</v>
      </c>
      <c r="B34" s="24">
        <f>94300-9479</f>
        <v>84821</v>
      </c>
      <c r="C34" s="47">
        <v>87651</v>
      </c>
      <c r="D34" s="46">
        <f t="shared" si="0"/>
        <v>0.967712861233757</v>
      </c>
      <c r="E34" s="47">
        <f t="shared" si="1"/>
        <v>-2830</v>
      </c>
      <c r="F34" s="63"/>
    </row>
    <row r="35" ht="21" customHeight="1" spans="1:6">
      <c r="A35" s="20" t="s">
        <v>74</v>
      </c>
      <c r="B35" s="24">
        <v>9479</v>
      </c>
      <c r="C35" s="47">
        <v>7142</v>
      </c>
      <c r="D35" s="46">
        <f t="shared" si="0"/>
        <v>1.32721926631196</v>
      </c>
      <c r="E35" s="47">
        <f t="shared" si="1"/>
        <v>2337</v>
      </c>
      <c r="F35" s="63"/>
    </row>
    <row r="36" ht="21" customHeight="1" spans="1:6">
      <c r="A36" s="30" t="s">
        <v>75</v>
      </c>
      <c r="B36" s="21">
        <f>SUM(B37:B39)</f>
        <v>25171</v>
      </c>
      <c r="C36" s="21">
        <f>SUM(C37:C39)</f>
        <v>20658</v>
      </c>
      <c r="D36" s="46">
        <f t="shared" si="0"/>
        <v>1.21846258108239</v>
      </c>
      <c r="E36" s="47">
        <f t="shared" si="1"/>
        <v>4513</v>
      </c>
      <c r="F36" s="63"/>
    </row>
    <row r="37" ht="21" customHeight="1" spans="1:6">
      <c r="A37" s="51" t="s">
        <v>73</v>
      </c>
      <c r="B37" s="27">
        <v>22330</v>
      </c>
      <c r="C37" s="52">
        <v>18347</v>
      </c>
      <c r="D37" s="46">
        <f t="shared" si="0"/>
        <v>1.21709271270507</v>
      </c>
      <c r="E37" s="47">
        <f t="shared" si="1"/>
        <v>3983</v>
      </c>
      <c r="F37" s="63"/>
    </row>
    <row r="38" ht="21" customHeight="1" spans="1:6">
      <c r="A38" s="20" t="s">
        <v>74</v>
      </c>
      <c r="B38" s="27">
        <v>2823</v>
      </c>
      <c r="C38" s="52">
        <v>2282</v>
      </c>
      <c r="D38" s="46">
        <f t="shared" si="0"/>
        <v>1.23707274320771</v>
      </c>
      <c r="E38" s="47">
        <f t="shared" si="1"/>
        <v>541</v>
      </c>
      <c r="F38" s="63"/>
    </row>
    <row r="39" ht="21" customHeight="1" spans="1:6">
      <c r="A39" s="59" t="s">
        <v>76</v>
      </c>
      <c r="B39" s="27">
        <v>18</v>
      </c>
      <c r="C39" s="52">
        <v>29</v>
      </c>
      <c r="D39" s="46">
        <f t="shared" si="0"/>
        <v>0.620689655172414</v>
      </c>
      <c r="E39" s="47">
        <f t="shared" si="1"/>
        <v>-11</v>
      </c>
      <c r="F39" s="63"/>
    </row>
    <row r="40" ht="21" customHeight="1" spans="1:6">
      <c r="A40" s="30" t="s">
        <v>77</v>
      </c>
      <c r="B40" s="21">
        <f>SUM(B41:B44)</f>
        <v>55392</v>
      </c>
      <c r="C40" s="21">
        <f>SUM(C41:C44)</f>
        <v>50951</v>
      </c>
      <c r="D40" s="46">
        <f t="shared" si="0"/>
        <v>1.08716217542345</v>
      </c>
      <c r="E40" s="47">
        <f t="shared" si="1"/>
        <v>4441</v>
      </c>
      <c r="F40" s="63"/>
    </row>
    <row r="41" ht="21" customHeight="1" spans="1:6">
      <c r="A41" s="62" t="s">
        <v>78</v>
      </c>
      <c r="B41" s="57">
        <v>39474</v>
      </c>
      <c r="C41" s="52">
        <v>40375</v>
      </c>
      <c r="D41" s="46">
        <f t="shared" si="0"/>
        <v>0.977684210526316</v>
      </c>
      <c r="E41" s="47">
        <f t="shared" si="1"/>
        <v>-901</v>
      </c>
      <c r="F41" s="63"/>
    </row>
    <row r="42" ht="21" customHeight="1" spans="1:6">
      <c r="A42" s="64" t="s">
        <v>79</v>
      </c>
      <c r="B42" s="57">
        <v>15060</v>
      </c>
      <c r="C42" s="52">
        <v>9599</v>
      </c>
      <c r="D42" s="46">
        <f t="shared" si="0"/>
        <v>1.56891342848213</v>
      </c>
      <c r="E42" s="47">
        <f t="shared" si="1"/>
        <v>5461</v>
      </c>
      <c r="F42" s="63"/>
    </row>
    <row r="43" ht="21" customHeight="1" spans="1:6">
      <c r="A43" s="64" t="s">
        <v>80</v>
      </c>
      <c r="B43" s="57">
        <v>845</v>
      </c>
      <c r="C43" s="52">
        <v>965</v>
      </c>
      <c r="D43" s="46">
        <f t="shared" si="0"/>
        <v>0.875647668393782</v>
      </c>
      <c r="E43" s="47">
        <f t="shared" si="1"/>
        <v>-120</v>
      </c>
      <c r="F43" s="63"/>
    </row>
    <row r="44" ht="21" customHeight="1" spans="1:6">
      <c r="A44" s="59" t="s">
        <v>81</v>
      </c>
      <c r="B44" s="27">
        <v>13</v>
      </c>
      <c r="C44" s="52">
        <v>12</v>
      </c>
      <c r="D44" s="46">
        <f t="shared" si="0"/>
        <v>1.08333333333333</v>
      </c>
      <c r="E44" s="47">
        <f t="shared" si="1"/>
        <v>1</v>
      </c>
      <c r="F44" s="63"/>
    </row>
    <row r="45" ht="21" customHeight="1" spans="1:6">
      <c r="A45" s="65" t="s">
        <v>82</v>
      </c>
      <c r="B45" s="66">
        <v>259860</v>
      </c>
      <c r="C45" s="47">
        <f>185419-14500</f>
        <v>170919</v>
      </c>
      <c r="D45" s="46">
        <f t="shared" si="0"/>
        <v>1.52036929773752</v>
      </c>
      <c r="E45" s="47">
        <f t="shared" si="1"/>
        <v>88941</v>
      </c>
      <c r="F45" s="28"/>
    </row>
    <row r="46" ht="21" customHeight="1" spans="1:6">
      <c r="A46" s="51" t="s">
        <v>83</v>
      </c>
      <c r="B46" s="66">
        <v>259860</v>
      </c>
      <c r="C46" s="47">
        <v>185419</v>
      </c>
      <c r="D46" s="46">
        <f t="shared" si="0"/>
        <v>1.40147449829845</v>
      </c>
      <c r="E46" s="47">
        <f t="shared" si="1"/>
        <v>74441</v>
      </c>
      <c r="F46" s="28"/>
    </row>
    <row r="67" ht="13.5" customHeight="1"/>
  </sheetData>
  <mergeCells count="5">
    <mergeCell ref="A2:F2"/>
    <mergeCell ref="C4:E4"/>
    <mergeCell ref="A4:A5"/>
    <mergeCell ref="B4:B5"/>
    <mergeCell ref="F4:F5"/>
  </mergeCells>
  <printOptions horizontalCentered="1"/>
  <pageMargins left="0.749305555555556" right="0.749305555555556" top="0.798611111111111" bottom="0.409027777777778" header="0.509027777777778" footer="0.509027777777778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workbookViewId="0">
      <selection activeCell="I11" sqref="I11"/>
    </sheetView>
  </sheetViews>
  <sheetFormatPr defaultColWidth="9" defaultRowHeight="13.5"/>
  <cols>
    <col min="1" max="1" width="48" style="1" customWidth="1"/>
    <col min="2" max="2" width="14.125" style="1" customWidth="1"/>
    <col min="3" max="3" width="11.625" customWidth="1"/>
    <col min="4" max="4" width="10.125" style="2" customWidth="1"/>
    <col min="5" max="5" width="11.125" style="2" customWidth="1"/>
    <col min="6" max="6" width="19.375" style="1" customWidth="1"/>
  </cols>
  <sheetData>
    <row r="1" ht="14.25" customHeight="1" spans="1:256">
      <c r="A1" s="3" t="s">
        <v>84</v>
      </c>
      <c r="B1" s="35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ht="39.75" customHeight="1" spans="1:6">
      <c r="A2" s="4" t="s">
        <v>85</v>
      </c>
      <c r="B2" s="4"/>
      <c r="C2" s="4"/>
      <c r="D2" s="4"/>
      <c r="E2" s="4"/>
      <c r="F2" s="4"/>
    </row>
    <row r="3" ht="24.75" customHeight="1" spans="1:6">
      <c r="A3" s="5"/>
      <c r="B3" s="5"/>
      <c r="F3" s="6" t="s">
        <v>2</v>
      </c>
    </row>
    <row r="4" ht="24.75" customHeight="1" spans="1:6">
      <c r="A4" s="7" t="s">
        <v>86</v>
      </c>
      <c r="B4" s="90" t="s">
        <v>4</v>
      </c>
      <c r="C4" s="90" t="s">
        <v>7</v>
      </c>
      <c r="D4" s="91" t="s">
        <v>87</v>
      </c>
      <c r="E4" s="91" t="s">
        <v>9</v>
      </c>
      <c r="F4" s="7" t="s">
        <v>6</v>
      </c>
    </row>
    <row r="5" ht="24.75" customHeight="1" spans="1:6">
      <c r="A5" s="7"/>
      <c r="B5" s="10"/>
      <c r="C5" s="92"/>
      <c r="D5" s="9"/>
      <c r="E5" s="9"/>
      <c r="F5" s="7"/>
    </row>
    <row r="6" ht="24.75" customHeight="1" spans="1:6">
      <c r="A6" s="51" t="s">
        <v>10</v>
      </c>
      <c r="B6" s="93">
        <v>1</v>
      </c>
      <c r="C6" s="94">
        <v>2</v>
      </c>
      <c r="D6" s="94" t="s">
        <v>13</v>
      </c>
      <c r="E6" s="94" t="s">
        <v>14</v>
      </c>
      <c r="F6" s="95">
        <v>5</v>
      </c>
    </row>
    <row r="7" ht="38.25" customHeight="1" spans="1:6">
      <c r="A7" s="7" t="s">
        <v>88</v>
      </c>
      <c r="B7" s="96">
        <f>SUM(B8:B16)</f>
        <v>2345490</v>
      </c>
      <c r="C7" s="96">
        <f>SUM(C8:C16)</f>
        <v>1804756</v>
      </c>
      <c r="D7" s="18">
        <f t="shared" ref="D7:D16" si="0">B7/C7</f>
        <v>1.29961612539313</v>
      </c>
      <c r="E7" s="96">
        <f t="shared" ref="E7:E16" si="1">B7-C7</f>
        <v>540734</v>
      </c>
      <c r="F7" s="19"/>
    </row>
    <row r="8" ht="38.25" customHeight="1" spans="1:6">
      <c r="A8" s="20" t="s">
        <v>89</v>
      </c>
      <c r="B8" s="21">
        <f>1318889-134200</f>
        <v>1184689</v>
      </c>
      <c r="C8" s="97">
        <v>871779</v>
      </c>
      <c r="D8" s="46">
        <f t="shared" si="0"/>
        <v>1.3589327111573</v>
      </c>
      <c r="E8" s="47">
        <f t="shared" si="1"/>
        <v>312910</v>
      </c>
      <c r="F8" s="25"/>
    </row>
    <row r="9" ht="38.25" customHeight="1" spans="1:6">
      <c r="A9" s="20" t="s">
        <v>90</v>
      </c>
      <c r="B9" s="26">
        <v>182488</v>
      </c>
      <c r="C9" s="98">
        <v>179246</v>
      </c>
      <c r="D9" s="46">
        <f t="shared" si="0"/>
        <v>1.01808687502092</v>
      </c>
      <c r="E9" s="47">
        <f t="shared" si="1"/>
        <v>3242</v>
      </c>
      <c r="F9" s="63"/>
    </row>
    <row r="10" ht="38.25" customHeight="1" spans="1:6">
      <c r="A10" s="20" t="s">
        <v>91</v>
      </c>
      <c r="B10" s="21">
        <v>537702</v>
      </c>
      <c r="C10" s="98">
        <v>385503</v>
      </c>
      <c r="D10" s="46">
        <f t="shared" si="0"/>
        <v>1.3948062660991</v>
      </c>
      <c r="E10" s="47">
        <f t="shared" si="1"/>
        <v>152199</v>
      </c>
      <c r="F10" s="63"/>
    </row>
    <row r="11" ht="38.25" customHeight="1" spans="1:6">
      <c r="A11" s="20" t="s">
        <v>92</v>
      </c>
      <c r="B11" s="21">
        <v>10692</v>
      </c>
      <c r="C11" s="98">
        <v>8597</v>
      </c>
      <c r="D11" s="46">
        <f t="shared" si="0"/>
        <v>1.24368965918344</v>
      </c>
      <c r="E11" s="47">
        <f t="shared" si="1"/>
        <v>2095</v>
      </c>
      <c r="F11" s="63"/>
    </row>
    <row r="12" ht="38.25" customHeight="1" spans="1:6">
      <c r="A12" s="20" t="s">
        <v>93</v>
      </c>
      <c r="B12" s="21">
        <v>36915</v>
      </c>
      <c r="C12" s="98">
        <v>18637</v>
      </c>
      <c r="D12" s="46">
        <f t="shared" si="0"/>
        <v>1.98073724311853</v>
      </c>
      <c r="E12" s="47">
        <f t="shared" si="1"/>
        <v>18278</v>
      </c>
      <c r="F12" s="63"/>
    </row>
    <row r="13" ht="38.25" customHeight="1" spans="1:6">
      <c r="A13" s="20" t="s">
        <v>94</v>
      </c>
      <c r="B13" s="26">
        <v>43006</v>
      </c>
      <c r="C13" s="98">
        <v>44352</v>
      </c>
      <c r="D13" s="46">
        <f t="shared" si="0"/>
        <v>0.969651875901876</v>
      </c>
      <c r="E13" s="47">
        <f t="shared" si="1"/>
        <v>-1346</v>
      </c>
      <c r="F13" s="63"/>
    </row>
    <row r="14" ht="38.25" customHeight="1" spans="1:6">
      <c r="A14" s="20" t="s">
        <v>95</v>
      </c>
      <c r="B14" s="21">
        <v>130908</v>
      </c>
      <c r="C14" s="98">
        <v>111365</v>
      </c>
      <c r="D14" s="46">
        <f t="shared" si="0"/>
        <v>1.17548601445697</v>
      </c>
      <c r="E14" s="47">
        <f t="shared" si="1"/>
        <v>19543</v>
      </c>
      <c r="F14" s="63"/>
    </row>
    <row r="15" ht="38.25" customHeight="1" spans="1:6">
      <c r="A15" s="20" t="s">
        <v>96</v>
      </c>
      <c r="B15" s="57">
        <v>103523</v>
      </c>
      <c r="C15" s="98">
        <v>106938</v>
      </c>
      <c r="D15" s="46">
        <f t="shared" si="0"/>
        <v>0.968065608109372</v>
      </c>
      <c r="E15" s="47">
        <f t="shared" si="1"/>
        <v>-3415</v>
      </c>
      <c r="F15" s="63"/>
    </row>
    <row r="16" ht="38.25" customHeight="1" spans="1:6">
      <c r="A16" s="99" t="s">
        <v>97</v>
      </c>
      <c r="B16" s="66">
        <v>115567</v>
      </c>
      <c r="C16" s="98">
        <v>78339</v>
      </c>
      <c r="D16" s="46">
        <f t="shared" si="0"/>
        <v>1.47521668645247</v>
      </c>
      <c r="E16" s="47">
        <f t="shared" si="1"/>
        <v>37228</v>
      </c>
      <c r="F16" s="28"/>
    </row>
  </sheetData>
  <mergeCells count="8">
    <mergeCell ref="A2:F2"/>
    <mergeCell ref="A4:A5"/>
    <mergeCell ref="B4:B5"/>
    <mergeCell ref="C4:C5"/>
    <mergeCell ref="D4:D5"/>
    <mergeCell ref="E4:E5"/>
    <mergeCell ref="F4:F5"/>
    <mergeCell ref="F7:F8"/>
  </mergeCells>
  <pageMargins left="0.749305555555556" right="0.749305555555556" top="0.999305555555556" bottom="0.999305555555556" header="0.509027777777778" footer="0.509027777777778"/>
  <pageSetup paperSize="9" scale="7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4.25" outlineLevelCol="7"/>
  <cols>
    <col min="1" max="1" width="43.25" style="3" customWidth="1"/>
    <col min="2" max="2" width="13.5" style="35" customWidth="1"/>
    <col min="3" max="3" width="12.5" style="35" customWidth="1"/>
    <col min="4" max="4" width="11.875" style="36" customWidth="1"/>
    <col min="5" max="5" width="12" style="35" customWidth="1"/>
    <col min="6" max="6" width="19.625" style="35" customWidth="1"/>
    <col min="7" max="7" width="36" style="35" customWidth="1"/>
    <col min="8" max="16383" width="9" style="35"/>
  </cols>
  <sheetData>
    <row r="1" ht="12.75" customHeight="1" spans="1:1">
      <c r="A1" s="3" t="s">
        <v>98</v>
      </c>
    </row>
    <row r="2" ht="20.25" customHeight="1" spans="1:6">
      <c r="A2" s="69" t="s">
        <v>99</v>
      </c>
      <c r="B2" s="69"/>
      <c r="C2" s="69"/>
      <c r="D2" s="69"/>
      <c r="E2" s="69"/>
      <c r="F2" s="69"/>
    </row>
    <row r="3" ht="24.75" customHeight="1" spans="1:6">
      <c r="A3" s="37"/>
      <c r="F3" s="38" t="s">
        <v>2</v>
      </c>
    </row>
    <row r="4" s="67" customFormat="1" ht="33" customHeight="1" spans="1:6">
      <c r="A4" s="11" t="s">
        <v>3</v>
      </c>
      <c r="B4" s="39" t="s">
        <v>4</v>
      </c>
      <c r="C4" s="7" t="s">
        <v>100</v>
      </c>
      <c r="D4" s="9" t="s">
        <v>101</v>
      </c>
      <c r="E4" s="9" t="s">
        <v>102</v>
      </c>
      <c r="F4" s="7" t="s">
        <v>6</v>
      </c>
    </row>
    <row r="5" s="67" customFormat="1" ht="33" customHeight="1" spans="1:6">
      <c r="A5" s="11"/>
      <c r="B5" s="40"/>
      <c r="C5" s="11"/>
      <c r="D5" s="9"/>
      <c r="E5" s="9"/>
      <c r="F5" s="7"/>
    </row>
    <row r="6" s="67" customFormat="1" ht="24" customHeight="1" spans="1:6">
      <c r="A6" s="43" t="s">
        <v>10</v>
      </c>
      <c r="B6" s="44" t="s">
        <v>11</v>
      </c>
      <c r="C6" s="44" t="s">
        <v>12</v>
      </c>
      <c r="D6" s="44" t="s">
        <v>103</v>
      </c>
      <c r="E6" s="44" t="s">
        <v>104</v>
      </c>
      <c r="F6" s="44" t="s">
        <v>15</v>
      </c>
    </row>
    <row r="7" s="68" customFormat="1" ht="18.75" customHeight="1" spans="1:6">
      <c r="A7" s="7" t="s">
        <v>16</v>
      </c>
      <c r="B7" s="17">
        <f>B8+B13+B18+B24+B29+B34+B39+B44+B50</f>
        <v>2429338</v>
      </c>
      <c r="C7" s="17">
        <f>C8+C13+C18+C24+C29+C34+C39+C44+C50</f>
        <v>2277811</v>
      </c>
      <c r="D7" s="18">
        <f t="shared" ref="D7:D55" si="0">C7/B7</f>
        <v>0.937626217512755</v>
      </c>
      <c r="E7" s="17">
        <f t="shared" ref="E7:E55" si="1">C7-B7</f>
        <v>-151527</v>
      </c>
      <c r="F7" s="70" t="s">
        <v>105</v>
      </c>
    </row>
    <row r="8" ht="18.75" customHeight="1" spans="1:6">
      <c r="A8" s="20" t="s">
        <v>18</v>
      </c>
      <c r="B8" s="52">
        <f>SUM(B9:B12)</f>
        <v>1249942</v>
      </c>
      <c r="C8" s="52">
        <f>SUM(C9:C12)</f>
        <v>980684</v>
      </c>
      <c r="D8" s="46">
        <f t="shared" si="0"/>
        <v>0.784583604679257</v>
      </c>
      <c r="E8" s="47">
        <f t="shared" si="1"/>
        <v>-269258</v>
      </c>
      <c r="F8" s="71"/>
    </row>
    <row r="9" ht="18.75" customHeight="1" spans="1:6">
      <c r="A9" s="20" t="s">
        <v>19</v>
      </c>
      <c r="B9" s="72">
        <v>1199996</v>
      </c>
      <c r="C9" s="73">
        <v>935472</v>
      </c>
      <c r="D9" s="46">
        <f t="shared" si="0"/>
        <v>0.779562598541995</v>
      </c>
      <c r="E9" s="47">
        <f t="shared" si="1"/>
        <v>-264524</v>
      </c>
      <c r="F9" s="71"/>
    </row>
    <row r="10" ht="18.75" customHeight="1" spans="1:6">
      <c r="A10" s="20" t="s">
        <v>20</v>
      </c>
      <c r="B10" s="72">
        <v>36446</v>
      </c>
      <c r="C10" s="73">
        <v>32212</v>
      </c>
      <c r="D10" s="46">
        <f t="shared" si="0"/>
        <v>0.883828129287165</v>
      </c>
      <c r="E10" s="47">
        <f t="shared" si="1"/>
        <v>-4234</v>
      </c>
      <c r="F10" s="71"/>
    </row>
    <row r="11" ht="18.75" customHeight="1" spans="1:6">
      <c r="A11" s="20" t="s">
        <v>21</v>
      </c>
      <c r="B11" s="72">
        <v>13000</v>
      </c>
      <c r="C11" s="52">
        <v>13000</v>
      </c>
      <c r="D11" s="46">
        <f t="shared" si="0"/>
        <v>1</v>
      </c>
      <c r="E11" s="47">
        <f t="shared" si="1"/>
        <v>0</v>
      </c>
      <c r="F11" s="71"/>
    </row>
    <row r="12" ht="18.75" customHeight="1" spans="1:6">
      <c r="A12" s="51" t="s">
        <v>22</v>
      </c>
      <c r="B12" s="47">
        <v>500</v>
      </c>
      <c r="C12" s="73"/>
      <c r="D12" s="46">
        <f t="shared" si="0"/>
        <v>0</v>
      </c>
      <c r="E12" s="47">
        <f t="shared" si="1"/>
        <v>-500</v>
      </c>
      <c r="F12" s="74"/>
    </row>
    <row r="13" ht="18.75" customHeight="1" spans="1:6">
      <c r="A13" s="20" t="s">
        <v>23</v>
      </c>
      <c r="B13" s="52">
        <f>SUM(B14:B17)</f>
        <v>35681</v>
      </c>
      <c r="C13" s="52">
        <f>SUM(C14:C17)</f>
        <v>37046</v>
      </c>
      <c r="D13" s="46">
        <f t="shared" si="0"/>
        <v>1.03825565426978</v>
      </c>
      <c r="E13" s="47">
        <f t="shared" si="1"/>
        <v>1365</v>
      </c>
      <c r="F13" s="63"/>
    </row>
    <row r="14" ht="18.75" customHeight="1" spans="1:6">
      <c r="A14" s="48" t="s">
        <v>24</v>
      </c>
      <c r="B14" s="75">
        <v>30420</v>
      </c>
      <c r="C14" s="73">
        <v>31522</v>
      </c>
      <c r="D14" s="46">
        <f t="shared" si="0"/>
        <v>1.0362261669954</v>
      </c>
      <c r="E14" s="47">
        <f t="shared" si="1"/>
        <v>1102</v>
      </c>
      <c r="F14" s="63"/>
    </row>
    <row r="15" ht="18.75" customHeight="1" spans="1:6">
      <c r="A15" s="48" t="s">
        <v>25</v>
      </c>
      <c r="B15" s="75">
        <v>5140</v>
      </c>
      <c r="C15" s="75">
        <v>5440</v>
      </c>
      <c r="D15" s="46">
        <f t="shared" si="0"/>
        <v>1.05836575875486</v>
      </c>
      <c r="E15" s="47">
        <f t="shared" si="1"/>
        <v>300</v>
      </c>
      <c r="F15" s="63"/>
    </row>
    <row r="16" ht="18.75" customHeight="1" spans="1:6">
      <c r="A16" s="48" t="s">
        <v>26</v>
      </c>
      <c r="B16" s="75">
        <v>100</v>
      </c>
      <c r="C16" s="73">
        <v>84</v>
      </c>
      <c r="D16" s="46">
        <f t="shared" si="0"/>
        <v>0.84</v>
      </c>
      <c r="E16" s="47">
        <f t="shared" si="1"/>
        <v>-16</v>
      </c>
      <c r="F16" s="63"/>
    </row>
    <row r="17" ht="18.75" customHeight="1" spans="1:6">
      <c r="A17" s="48" t="s">
        <v>27</v>
      </c>
      <c r="B17" s="47">
        <v>21</v>
      </c>
      <c r="C17" s="73"/>
      <c r="D17" s="46">
        <f t="shared" si="0"/>
        <v>0</v>
      </c>
      <c r="E17" s="47">
        <f t="shared" si="1"/>
        <v>-21</v>
      </c>
      <c r="F17" s="63"/>
    </row>
    <row r="18" ht="18.75" customHeight="1" spans="1:6">
      <c r="A18" s="29" t="s">
        <v>28</v>
      </c>
      <c r="B18" s="72">
        <v>558148</v>
      </c>
      <c r="C18" s="72">
        <f>SUM(C19:C23)</f>
        <v>613995</v>
      </c>
      <c r="D18" s="46">
        <f t="shared" si="0"/>
        <v>1.10005769079169</v>
      </c>
      <c r="E18" s="47">
        <f t="shared" si="1"/>
        <v>55847</v>
      </c>
      <c r="F18" s="63"/>
    </row>
    <row r="19" ht="18.75" customHeight="1" spans="1:6">
      <c r="A19" s="48" t="s">
        <v>29</v>
      </c>
      <c r="B19" s="72">
        <v>544471</v>
      </c>
      <c r="C19" s="73">
        <v>592033</v>
      </c>
      <c r="D19" s="46">
        <f t="shared" si="0"/>
        <v>1.08735451474918</v>
      </c>
      <c r="E19" s="47">
        <f t="shared" si="1"/>
        <v>47562</v>
      </c>
      <c r="F19" s="63"/>
    </row>
    <row r="20" ht="18.75" customHeight="1" spans="1:6">
      <c r="A20" s="48" t="s">
        <v>25</v>
      </c>
      <c r="B20" s="72"/>
      <c r="C20" s="75">
        <v>17612</v>
      </c>
      <c r="D20" s="46"/>
      <c r="E20" s="47">
        <f t="shared" si="1"/>
        <v>17612</v>
      </c>
      <c r="F20" s="63"/>
    </row>
    <row r="21" ht="18.75" customHeight="1" spans="1:6">
      <c r="A21" s="48" t="s">
        <v>30</v>
      </c>
      <c r="B21" s="72">
        <v>2322</v>
      </c>
      <c r="C21" s="73">
        <v>3000</v>
      </c>
      <c r="D21" s="46">
        <f t="shared" si="0"/>
        <v>1.29198966408269</v>
      </c>
      <c r="E21" s="47">
        <f t="shared" si="1"/>
        <v>678</v>
      </c>
      <c r="F21" s="63"/>
    </row>
    <row r="22" ht="18.75" customHeight="1" spans="1:6">
      <c r="A22" s="48" t="s">
        <v>26</v>
      </c>
      <c r="B22" s="72"/>
      <c r="C22" s="73">
        <v>550</v>
      </c>
      <c r="D22" s="46"/>
      <c r="E22" s="47">
        <f t="shared" si="1"/>
        <v>550</v>
      </c>
      <c r="F22" s="63"/>
    </row>
    <row r="23" ht="18.75" customHeight="1" spans="1:6">
      <c r="A23" s="48" t="s">
        <v>31</v>
      </c>
      <c r="B23" s="47">
        <f>B18-B19-B21</f>
        <v>11355</v>
      </c>
      <c r="C23" s="73">
        <v>800</v>
      </c>
      <c r="D23" s="46">
        <f t="shared" si="0"/>
        <v>0.0704535446939674</v>
      </c>
      <c r="E23" s="47">
        <f t="shared" si="1"/>
        <v>-10555</v>
      </c>
      <c r="F23" s="63"/>
    </row>
    <row r="24" ht="34.5" customHeight="1" spans="1:6">
      <c r="A24" s="29" t="s">
        <v>32</v>
      </c>
      <c r="B24" s="52">
        <f>SUM(B25:B28)</f>
        <v>32656</v>
      </c>
      <c r="C24" s="52">
        <f>SUM(C25:C28)</f>
        <v>65563</v>
      </c>
      <c r="D24" s="46">
        <f t="shared" si="0"/>
        <v>2.00768618324351</v>
      </c>
      <c r="E24" s="47">
        <f t="shared" si="1"/>
        <v>32907</v>
      </c>
      <c r="F24" s="28"/>
    </row>
    <row r="25" ht="18.75" customHeight="1" spans="1:6">
      <c r="A25" s="48" t="s">
        <v>33</v>
      </c>
      <c r="B25" s="72">
        <v>32656</v>
      </c>
      <c r="C25" s="73">
        <v>34471</v>
      </c>
      <c r="D25" s="46">
        <f t="shared" si="0"/>
        <v>1.05557937285644</v>
      </c>
      <c r="E25" s="47">
        <f t="shared" si="1"/>
        <v>1815</v>
      </c>
      <c r="F25" s="63"/>
    </row>
    <row r="26" ht="18.75" customHeight="1" spans="1:6">
      <c r="A26" s="48" t="s">
        <v>25</v>
      </c>
      <c r="B26" s="72"/>
      <c r="C26" s="73">
        <v>93</v>
      </c>
      <c r="D26" s="46"/>
      <c r="E26" s="47">
        <f t="shared" si="1"/>
        <v>93</v>
      </c>
      <c r="F26" s="63"/>
    </row>
    <row r="27" ht="18.75" customHeight="1" spans="1:6">
      <c r="A27" s="48" t="s">
        <v>34</v>
      </c>
      <c r="B27" s="72"/>
      <c r="C27" s="73">
        <v>30999</v>
      </c>
      <c r="D27" s="46"/>
      <c r="E27" s="47">
        <f t="shared" si="1"/>
        <v>30999</v>
      </c>
      <c r="F27" s="63"/>
    </row>
    <row r="28" ht="18.75" hidden="1" customHeight="1" spans="1:6">
      <c r="A28" s="48" t="s">
        <v>35</v>
      </c>
      <c r="B28" s="47"/>
      <c r="C28" s="73"/>
      <c r="D28" s="46"/>
      <c r="E28" s="47">
        <f t="shared" si="1"/>
        <v>0</v>
      </c>
      <c r="F28" s="63"/>
    </row>
    <row r="29" ht="18.75" customHeight="1" spans="1:6">
      <c r="A29" s="29" t="s">
        <v>36</v>
      </c>
      <c r="B29" s="52">
        <f>SUM(B30:B33)</f>
        <v>63266</v>
      </c>
      <c r="C29" s="52">
        <f>SUM(C30:C33)</f>
        <v>70341</v>
      </c>
      <c r="D29" s="46">
        <f t="shared" si="0"/>
        <v>1.11182941864509</v>
      </c>
      <c r="E29" s="47">
        <f t="shared" si="1"/>
        <v>7075</v>
      </c>
      <c r="F29" s="63"/>
    </row>
    <row r="30" ht="18.75" customHeight="1" spans="1:6">
      <c r="A30" s="48" t="s">
        <v>37</v>
      </c>
      <c r="B30" s="52">
        <v>62992</v>
      </c>
      <c r="C30" s="73">
        <v>69853</v>
      </c>
      <c r="D30" s="46">
        <f t="shared" si="0"/>
        <v>1.10891859283719</v>
      </c>
      <c r="E30" s="47">
        <f t="shared" si="1"/>
        <v>6861</v>
      </c>
      <c r="F30" s="63"/>
    </row>
    <row r="31" ht="18.75" customHeight="1" spans="1:6">
      <c r="A31" s="48" t="s">
        <v>25</v>
      </c>
      <c r="B31" s="72">
        <v>269</v>
      </c>
      <c r="C31" s="73">
        <v>488</v>
      </c>
      <c r="D31" s="46">
        <f t="shared" si="0"/>
        <v>1.81412639405204</v>
      </c>
      <c r="E31" s="47">
        <f t="shared" si="1"/>
        <v>219</v>
      </c>
      <c r="F31" s="63"/>
    </row>
    <row r="32" ht="18.75" hidden="1" customHeight="1" spans="1:6">
      <c r="A32" s="48" t="s">
        <v>30</v>
      </c>
      <c r="B32" s="47"/>
      <c r="C32" s="73"/>
      <c r="D32" s="46"/>
      <c r="E32" s="47">
        <f t="shared" si="1"/>
        <v>0</v>
      </c>
      <c r="F32" s="76"/>
    </row>
    <row r="33" ht="18.75" customHeight="1" spans="1:6">
      <c r="A33" s="48" t="s">
        <v>38</v>
      </c>
      <c r="B33" s="47">
        <v>5</v>
      </c>
      <c r="C33" s="73"/>
      <c r="D33" s="46">
        <f t="shared" si="0"/>
        <v>0</v>
      </c>
      <c r="E33" s="47">
        <f t="shared" si="1"/>
        <v>-5</v>
      </c>
      <c r="F33" s="63"/>
    </row>
    <row r="34" ht="18.75" customHeight="1" spans="1:6">
      <c r="A34" s="30" t="s">
        <v>39</v>
      </c>
      <c r="B34" s="52">
        <f>SUM(B35:B38)</f>
        <v>111026</v>
      </c>
      <c r="C34" s="52">
        <f>SUM(C35:C38)</f>
        <v>148400</v>
      </c>
      <c r="D34" s="46">
        <f t="shared" si="0"/>
        <v>1.33662385387207</v>
      </c>
      <c r="E34" s="47">
        <f t="shared" si="1"/>
        <v>37374</v>
      </c>
      <c r="F34" s="63"/>
    </row>
    <row r="35" ht="18.75" customHeight="1" spans="1:7">
      <c r="A35" s="48" t="s">
        <v>33</v>
      </c>
      <c r="B35" s="75">
        <v>22980</v>
      </c>
      <c r="C35" s="73">
        <v>44000</v>
      </c>
      <c r="D35" s="46">
        <f t="shared" si="0"/>
        <v>1.91470844212359</v>
      </c>
      <c r="E35" s="47">
        <f t="shared" si="1"/>
        <v>21020</v>
      </c>
      <c r="F35" s="63"/>
      <c r="G35" s="77"/>
    </row>
    <row r="36" ht="18.75" customHeight="1" spans="1:7">
      <c r="A36" s="48" t="s">
        <v>25</v>
      </c>
      <c r="B36" s="47">
        <v>282</v>
      </c>
      <c r="C36" s="73">
        <v>400</v>
      </c>
      <c r="D36" s="46">
        <f t="shared" si="0"/>
        <v>1.41843971631206</v>
      </c>
      <c r="E36" s="47">
        <f t="shared" si="1"/>
        <v>118</v>
      </c>
      <c r="F36" s="63"/>
      <c r="G36" s="77"/>
    </row>
    <row r="37" ht="18.75" customHeight="1" spans="1:7">
      <c r="A37" s="48" t="s">
        <v>30</v>
      </c>
      <c r="B37" s="47">
        <v>87764</v>
      </c>
      <c r="C37" s="73">
        <v>104000</v>
      </c>
      <c r="D37" s="46">
        <f t="shared" si="0"/>
        <v>1.1849961259742</v>
      </c>
      <c r="E37" s="47">
        <f t="shared" si="1"/>
        <v>16236</v>
      </c>
      <c r="F37" s="63"/>
      <c r="G37" s="77"/>
    </row>
    <row r="38" ht="18.75" hidden="1" customHeight="1" spans="1:7">
      <c r="A38" s="48" t="s">
        <v>40</v>
      </c>
      <c r="B38" s="47"/>
      <c r="C38" s="73"/>
      <c r="D38" s="46"/>
      <c r="E38" s="47">
        <f t="shared" si="1"/>
        <v>0</v>
      </c>
      <c r="F38" s="63"/>
      <c r="G38" s="77"/>
    </row>
    <row r="39" ht="18.75" customHeight="1" spans="1:6">
      <c r="A39" s="30" t="s">
        <v>41</v>
      </c>
      <c r="B39" s="52">
        <f>SUM(B40:B43)</f>
        <v>44714</v>
      </c>
      <c r="C39" s="52">
        <f>SUM(C40:C43)</f>
        <v>46785</v>
      </c>
      <c r="D39" s="46">
        <f t="shared" si="0"/>
        <v>1.04631658988236</v>
      </c>
      <c r="E39" s="47">
        <f t="shared" si="1"/>
        <v>2071</v>
      </c>
      <c r="F39" s="63"/>
    </row>
    <row r="40" ht="18.75" customHeight="1" spans="1:6">
      <c r="A40" s="48" t="s">
        <v>33</v>
      </c>
      <c r="B40" s="78">
        <v>4301</v>
      </c>
      <c r="C40" s="73">
        <v>13209</v>
      </c>
      <c r="D40" s="46">
        <f t="shared" si="0"/>
        <v>3.07114624505929</v>
      </c>
      <c r="E40" s="47">
        <f t="shared" si="1"/>
        <v>8908</v>
      </c>
      <c r="F40" s="63"/>
    </row>
    <row r="41" ht="18.75" customHeight="1" spans="1:6">
      <c r="A41" s="48" t="s">
        <v>25</v>
      </c>
      <c r="B41" s="78">
        <v>2155</v>
      </c>
      <c r="C41" s="73">
        <v>2354</v>
      </c>
      <c r="D41" s="46">
        <f t="shared" si="0"/>
        <v>1.092343387471</v>
      </c>
      <c r="E41" s="47">
        <f t="shared" si="1"/>
        <v>199</v>
      </c>
      <c r="F41" s="63"/>
    </row>
    <row r="42" ht="18.75" customHeight="1" spans="1:6">
      <c r="A42" s="48" t="s">
        <v>30</v>
      </c>
      <c r="B42" s="78">
        <v>38242</v>
      </c>
      <c r="C42" s="73">
        <v>31222</v>
      </c>
      <c r="D42" s="46">
        <f t="shared" si="0"/>
        <v>0.816432194968882</v>
      </c>
      <c r="E42" s="47">
        <f t="shared" si="1"/>
        <v>-7020</v>
      </c>
      <c r="F42" s="79"/>
    </row>
    <row r="43" ht="18.75" customHeight="1" spans="1:6">
      <c r="A43" s="48" t="s">
        <v>31</v>
      </c>
      <c r="B43" s="47">
        <v>16</v>
      </c>
      <c r="C43" s="80"/>
      <c r="D43" s="46">
        <f t="shared" si="0"/>
        <v>0</v>
      </c>
      <c r="E43" s="47">
        <f t="shared" si="1"/>
        <v>-16</v>
      </c>
      <c r="F43" s="63"/>
    </row>
    <row r="44" ht="18.75" customHeight="1" spans="1:8">
      <c r="A44" s="30" t="s">
        <v>42</v>
      </c>
      <c r="B44" s="52">
        <f>SUM(B45:B49)</f>
        <v>59891</v>
      </c>
      <c r="C44" s="52">
        <f>SUM(C45:C49)</f>
        <v>63394</v>
      </c>
      <c r="D44" s="46">
        <f t="shared" si="0"/>
        <v>1.05848958942078</v>
      </c>
      <c r="E44" s="47">
        <f t="shared" si="1"/>
        <v>3503</v>
      </c>
      <c r="F44" s="63"/>
      <c r="G44" s="3"/>
      <c r="H44" s="77"/>
    </row>
    <row r="45" ht="18.75" customHeight="1" spans="1:8">
      <c r="A45" s="48" t="s">
        <v>33</v>
      </c>
      <c r="B45" s="78">
        <v>12156</v>
      </c>
      <c r="C45" s="73">
        <v>12166</v>
      </c>
      <c r="D45" s="46">
        <f t="shared" si="0"/>
        <v>1.000822639026</v>
      </c>
      <c r="E45" s="47">
        <f t="shared" si="1"/>
        <v>10</v>
      </c>
      <c r="F45" s="63"/>
      <c r="G45" s="81"/>
      <c r="H45" s="77"/>
    </row>
    <row r="46" ht="18.75" customHeight="1" spans="1:8">
      <c r="A46" s="82" t="s">
        <v>30</v>
      </c>
      <c r="B46" s="83">
        <v>42674</v>
      </c>
      <c r="C46" s="73">
        <v>48398</v>
      </c>
      <c r="D46" s="46">
        <f t="shared" si="0"/>
        <v>1.13413319585696</v>
      </c>
      <c r="E46" s="47">
        <f t="shared" si="1"/>
        <v>5724</v>
      </c>
      <c r="F46" s="63"/>
      <c r="G46" s="81"/>
      <c r="H46" s="77"/>
    </row>
    <row r="47" ht="18.75" customHeight="1" spans="1:8">
      <c r="A47" s="48" t="s">
        <v>25</v>
      </c>
      <c r="B47" s="78">
        <v>3639</v>
      </c>
      <c r="C47" s="73">
        <v>2106</v>
      </c>
      <c r="D47" s="46">
        <f t="shared" si="0"/>
        <v>0.578730420445177</v>
      </c>
      <c r="E47" s="47">
        <f t="shared" si="1"/>
        <v>-1533</v>
      </c>
      <c r="F47" s="76"/>
      <c r="G47" s="81"/>
      <c r="H47" s="77"/>
    </row>
    <row r="48" ht="23" customHeight="1" spans="1:6">
      <c r="A48" s="84" t="s">
        <v>26</v>
      </c>
      <c r="B48" s="78">
        <v>38</v>
      </c>
      <c r="C48" s="85">
        <v>41</v>
      </c>
      <c r="D48" s="46">
        <f t="shared" si="0"/>
        <v>1.07894736842105</v>
      </c>
      <c r="E48" s="47">
        <f t="shared" si="1"/>
        <v>3</v>
      </c>
      <c r="F48" s="63"/>
    </row>
    <row r="49" ht="12.75" customHeight="1" spans="1:6">
      <c r="A49" s="48" t="s">
        <v>43</v>
      </c>
      <c r="B49" s="47">
        <v>1384</v>
      </c>
      <c r="C49" s="63">
        <v>683</v>
      </c>
      <c r="D49" s="46">
        <f t="shared" si="0"/>
        <v>0.49349710982659</v>
      </c>
      <c r="E49" s="47">
        <f t="shared" si="1"/>
        <v>-701</v>
      </c>
      <c r="F49" s="86"/>
    </row>
    <row r="50" ht="12.75" customHeight="1" spans="1:6">
      <c r="A50" s="86" t="s">
        <v>44</v>
      </c>
      <c r="B50" s="52">
        <f>SUM(B51:B55)</f>
        <v>274014</v>
      </c>
      <c r="C50" s="52">
        <f>SUM(C51:C55)</f>
        <v>251603</v>
      </c>
      <c r="D50" s="46">
        <f t="shared" si="0"/>
        <v>0.918212208135351</v>
      </c>
      <c r="E50" s="47">
        <f t="shared" si="1"/>
        <v>-22411</v>
      </c>
      <c r="F50" s="86"/>
    </row>
    <row r="51" ht="12.75" customHeight="1" spans="1:6">
      <c r="A51" s="48" t="s">
        <v>33</v>
      </c>
      <c r="B51" s="87">
        <v>218249</v>
      </c>
      <c r="C51" s="63">
        <v>169364</v>
      </c>
      <c r="D51" s="46">
        <f t="shared" si="0"/>
        <v>0.776012719416813</v>
      </c>
      <c r="E51" s="47">
        <f t="shared" si="1"/>
        <v>-48885</v>
      </c>
      <c r="F51" s="86"/>
    </row>
    <row r="52" ht="12.75" customHeight="1" spans="1:6">
      <c r="A52" s="48" t="s">
        <v>25</v>
      </c>
      <c r="B52" s="87">
        <v>1534</v>
      </c>
      <c r="C52" s="63">
        <v>1848</v>
      </c>
      <c r="D52" s="46">
        <f t="shared" si="0"/>
        <v>1.20469361147327</v>
      </c>
      <c r="E52" s="47">
        <f t="shared" si="1"/>
        <v>314</v>
      </c>
      <c r="F52" s="86"/>
    </row>
    <row r="53" ht="12.75" customHeight="1" spans="1:6">
      <c r="A53" s="48" t="s">
        <v>30</v>
      </c>
      <c r="B53" s="87">
        <v>54223</v>
      </c>
      <c r="C53" s="63">
        <v>80391</v>
      </c>
      <c r="D53" s="46">
        <f t="shared" si="0"/>
        <v>1.4825996348413</v>
      </c>
      <c r="E53" s="47">
        <f t="shared" si="1"/>
        <v>26168</v>
      </c>
      <c r="F53" s="86"/>
    </row>
    <row r="54" ht="12.75" hidden="1" customHeight="1" spans="1:6">
      <c r="A54" s="48" t="s">
        <v>26</v>
      </c>
      <c r="B54" s="88"/>
      <c r="C54" s="63"/>
      <c r="D54" s="46"/>
      <c r="E54" s="47">
        <f t="shared" si="1"/>
        <v>0</v>
      </c>
      <c r="F54" s="86"/>
    </row>
    <row r="55" ht="12.75" customHeight="1" spans="1:6">
      <c r="A55" s="48" t="s">
        <v>40</v>
      </c>
      <c r="B55" s="88">
        <v>8</v>
      </c>
      <c r="C55" s="63"/>
      <c r="D55" s="46">
        <f t="shared" si="0"/>
        <v>0</v>
      </c>
      <c r="E55" s="47">
        <f t="shared" si="1"/>
        <v>-8</v>
      </c>
      <c r="F55" s="86"/>
    </row>
    <row r="56" spans="2:2">
      <c r="B56" s="89"/>
    </row>
    <row r="57" spans="2:2">
      <c r="B57" s="89"/>
    </row>
    <row r="58" spans="2:2">
      <c r="B58" s="89"/>
    </row>
    <row r="59" spans="2:2">
      <c r="B59" s="89"/>
    </row>
    <row r="60" spans="2:2">
      <c r="B60" s="89"/>
    </row>
    <row r="61" spans="2:2">
      <c r="B61" s="89"/>
    </row>
    <row r="62" spans="2:2">
      <c r="B62" s="89"/>
    </row>
    <row r="63" spans="2:2">
      <c r="B63" s="89"/>
    </row>
    <row r="64" spans="2:2">
      <c r="B64" s="89"/>
    </row>
    <row r="65" spans="2:2">
      <c r="B65" s="89"/>
    </row>
    <row r="66" spans="2:2">
      <c r="B66" s="89"/>
    </row>
    <row r="67" spans="2:2">
      <c r="B67" s="89"/>
    </row>
    <row r="68" spans="2:2">
      <c r="B68" s="89"/>
    </row>
    <row r="69" spans="2:2">
      <c r="B69" s="89"/>
    </row>
    <row r="70" spans="2:2">
      <c r="B70" s="89"/>
    </row>
    <row r="71" spans="2:2">
      <c r="B71" s="89"/>
    </row>
    <row r="72" spans="2:2">
      <c r="B72" s="89"/>
    </row>
  </sheetData>
  <mergeCells count="8">
    <mergeCell ref="A2:F2"/>
    <mergeCell ref="A4:A5"/>
    <mergeCell ref="B4:B5"/>
    <mergeCell ref="C4:C5"/>
    <mergeCell ref="D4:D5"/>
    <mergeCell ref="E4:E5"/>
    <mergeCell ref="F4:F5"/>
    <mergeCell ref="F7:F12"/>
  </mergeCells>
  <printOptions horizontalCentered="1"/>
  <pageMargins left="0.548611111111111" right="0.548611111111111" top="0.798611111111111" bottom="0.409027777777778" header="0.509027777777778" footer="0.509027777777778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7"/>
  <sheetViews>
    <sheetView workbookViewId="0">
      <pane xSplit="1" ySplit="6" topLeftCell="B28" activePane="bottomRight" state="frozen"/>
      <selection/>
      <selection pane="topRight"/>
      <selection pane="bottomLeft"/>
      <selection pane="bottomRight" activeCell="I45" sqref="I45"/>
    </sheetView>
  </sheetViews>
  <sheetFormatPr defaultColWidth="9" defaultRowHeight="14.25"/>
  <cols>
    <col min="1" max="1" width="40.125" style="34" customWidth="1"/>
    <col min="2" max="2" width="11.875" style="35" customWidth="1"/>
    <col min="3" max="3" width="11" style="35" customWidth="1"/>
    <col min="4" max="4" width="10.875" style="36" customWidth="1"/>
    <col min="5" max="5" width="11.75" style="35" customWidth="1"/>
    <col min="6" max="6" width="18" style="35" customWidth="1"/>
    <col min="7" max="16384" width="9" style="35"/>
  </cols>
  <sheetData>
    <row r="1" spans="1:256">
      <c r="A1" s="3" t="s">
        <v>106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ht="33" customHeight="1" spans="1:6">
      <c r="A2" s="4" t="s">
        <v>107</v>
      </c>
      <c r="B2" s="4"/>
      <c r="C2" s="4"/>
      <c r="D2" s="4"/>
      <c r="E2" s="4"/>
      <c r="F2" s="4"/>
    </row>
    <row r="3" ht="20.25" customHeight="1" spans="1:6">
      <c r="A3" s="37"/>
      <c r="F3" s="38" t="s">
        <v>2</v>
      </c>
    </row>
    <row r="4" ht="37" customHeight="1" spans="1:6">
      <c r="A4" s="11" t="s">
        <v>3</v>
      </c>
      <c r="B4" s="39" t="s">
        <v>4</v>
      </c>
      <c r="C4" s="39" t="s">
        <v>100</v>
      </c>
      <c r="D4" s="39" t="s">
        <v>101</v>
      </c>
      <c r="E4" s="9" t="s">
        <v>102</v>
      </c>
      <c r="F4" s="7" t="s">
        <v>6</v>
      </c>
    </row>
    <row r="5" ht="37" customHeight="1" spans="1:8">
      <c r="A5" s="11"/>
      <c r="B5" s="40"/>
      <c r="C5" s="40"/>
      <c r="D5" s="41"/>
      <c r="E5" s="9"/>
      <c r="F5" s="7"/>
      <c r="H5" s="42"/>
    </row>
    <row r="6" ht="27.75" customHeight="1" spans="1:6">
      <c r="A6" s="43" t="s">
        <v>10</v>
      </c>
      <c r="B6" s="44" t="s">
        <v>11</v>
      </c>
      <c r="C6" s="44" t="s">
        <v>12</v>
      </c>
      <c r="D6" s="44" t="s">
        <v>103</v>
      </c>
      <c r="E6" s="44" t="s">
        <v>104</v>
      </c>
      <c r="F6" s="44" t="s">
        <v>15</v>
      </c>
    </row>
    <row r="7" ht="20.25" customHeight="1" spans="1:6">
      <c r="A7" s="7" t="s">
        <v>47</v>
      </c>
      <c r="B7" s="17">
        <f>B8+B12+B21+B25+B30+B33+B36+B40+B45</f>
        <v>1884858</v>
      </c>
      <c r="C7" s="17">
        <f>C8+C12+C21+C25+C30+C33+C36+C40+C45</f>
        <v>2171995</v>
      </c>
      <c r="D7" s="18">
        <f t="shared" ref="D7:D46" si="0">C7/B7</f>
        <v>1.15233879687488</v>
      </c>
      <c r="E7" s="17">
        <f t="shared" ref="E7:E46" si="1">C7-B7</f>
        <v>287137</v>
      </c>
      <c r="F7" s="45"/>
    </row>
    <row r="8" customFormat="1" ht="20.25" customHeight="1" spans="1:6">
      <c r="A8" s="20" t="s">
        <v>48</v>
      </c>
      <c r="B8" s="21">
        <f>SUM(B9:B11)</f>
        <v>873627</v>
      </c>
      <c r="C8" s="21">
        <f>SUM(C9:C11)</f>
        <v>996471</v>
      </c>
      <c r="D8" s="46">
        <f t="shared" si="0"/>
        <v>1.14061378597502</v>
      </c>
      <c r="E8" s="47">
        <f t="shared" si="1"/>
        <v>122844</v>
      </c>
      <c r="F8" s="28"/>
    </row>
    <row r="9" customFormat="1" ht="20.25" customHeight="1" spans="1:6">
      <c r="A9" s="48" t="s">
        <v>49</v>
      </c>
      <c r="B9" s="21">
        <v>851415</v>
      </c>
      <c r="C9" s="49">
        <v>972884</v>
      </c>
      <c r="D9" s="46">
        <f t="shared" si="0"/>
        <v>1.14266720694373</v>
      </c>
      <c r="E9" s="47">
        <f t="shared" si="1"/>
        <v>121469</v>
      </c>
      <c r="F9" s="28"/>
    </row>
    <row r="10" customFormat="1" ht="20.25" customHeight="1" spans="1:6">
      <c r="A10" s="48" t="s">
        <v>50</v>
      </c>
      <c r="B10" s="24">
        <v>16712</v>
      </c>
      <c r="C10" s="49">
        <v>18087</v>
      </c>
      <c r="D10" s="46">
        <f t="shared" si="0"/>
        <v>1.0822762087123</v>
      </c>
      <c r="E10" s="47">
        <f t="shared" si="1"/>
        <v>1375</v>
      </c>
      <c r="F10" s="28"/>
    </row>
    <row r="11" customFormat="1" ht="20.25" customHeight="1" spans="1:6">
      <c r="A11" s="48" t="s">
        <v>51</v>
      </c>
      <c r="B11" s="24">
        <v>5500</v>
      </c>
      <c r="C11" s="47">
        <v>5500</v>
      </c>
      <c r="D11" s="46">
        <f t="shared" si="0"/>
        <v>1</v>
      </c>
      <c r="E11" s="47">
        <f t="shared" si="1"/>
        <v>0</v>
      </c>
      <c r="F11" s="28"/>
    </row>
    <row r="12" customFormat="1" ht="20.25" customHeight="1" spans="1:6">
      <c r="A12" s="20" t="s">
        <v>52</v>
      </c>
      <c r="B12" s="21">
        <f>SUM(B13:B20)</f>
        <v>36904</v>
      </c>
      <c r="C12" s="21">
        <f>SUM(C13:C20)</f>
        <v>34867</v>
      </c>
      <c r="D12" s="46">
        <f t="shared" si="0"/>
        <v>0.944802731411229</v>
      </c>
      <c r="E12" s="47">
        <f t="shared" si="1"/>
        <v>-2037</v>
      </c>
      <c r="F12" s="28"/>
    </row>
    <row r="13" customFormat="1" ht="20.25" customHeight="1" spans="1:6">
      <c r="A13" s="50" t="s">
        <v>53</v>
      </c>
      <c r="B13" s="26">
        <v>13839</v>
      </c>
      <c r="C13" s="49">
        <v>15759</v>
      </c>
      <c r="D13" s="46">
        <f t="shared" si="0"/>
        <v>1.13873834814654</v>
      </c>
      <c r="E13" s="47">
        <f t="shared" si="1"/>
        <v>1920</v>
      </c>
      <c r="F13" s="28"/>
    </row>
    <row r="14" customFormat="1" ht="20.25" customHeight="1" spans="1:6">
      <c r="A14" s="50" t="s">
        <v>54</v>
      </c>
      <c r="B14" s="24">
        <v>5275</v>
      </c>
      <c r="C14" s="49">
        <v>5770</v>
      </c>
      <c r="D14" s="46">
        <f t="shared" si="0"/>
        <v>1.09383886255924</v>
      </c>
      <c r="E14" s="47">
        <f t="shared" si="1"/>
        <v>495</v>
      </c>
      <c r="F14" s="28"/>
    </row>
    <row r="15" customFormat="1" ht="20.25" customHeight="1" spans="1:6">
      <c r="A15" s="29" t="s">
        <v>55</v>
      </c>
      <c r="B15" s="24"/>
      <c r="C15" s="49">
        <v>10</v>
      </c>
      <c r="D15" s="46"/>
      <c r="E15" s="47">
        <f t="shared" si="1"/>
        <v>10</v>
      </c>
      <c r="F15" s="28"/>
    </row>
    <row r="16" customFormat="1" ht="20.25" customHeight="1" spans="1:6">
      <c r="A16" s="51" t="s">
        <v>56</v>
      </c>
      <c r="B16" s="24"/>
      <c r="C16" s="47">
        <v>8</v>
      </c>
      <c r="D16" s="46"/>
      <c r="E16" s="47">
        <f t="shared" si="1"/>
        <v>8</v>
      </c>
      <c r="F16" s="28"/>
    </row>
    <row r="17" customFormat="1" ht="20.25" customHeight="1" spans="1:6">
      <c r="A17" s="51" t="s">
        <v>57</v>
      </c>
      <c r="B17" s="24">
        <v>5295</v>
      </c>
      <c r="C17" s="47">
        <v>5580</v>
      </c>
      <c r="D17" s="46">
        <f t="shared" si="0"/>
        <v>1.05382436260623</v>
      </c>
      <c r="E17" s="47">
        <f t="shared" si="1"/>
        <v>285</v>
      </c>
      <c r="F17" s="28"/>
    </row>
    <row r="18" customFormat="1" ht="20.25" customHeight="1" spans="1:6">
      <c r="A18" s="51" t="s">
        <v>58</v>
      </c>
      <c r="B18" s="24">
        <v>200</v>
      </c>
      <c r="C18" s="49">
        <v>225</v>
      </c>
      <c r="D18" s="46">
        <f t="shared" si="0"/>
        <v>1.125</v>
      </c>
      <c r="E18" s="47">
        <f t="shared" si="1"/>
        <v>25</v>
      </c>
      <c r="F18" s="28"/>
    </row>
    <row r="19" customFormat="1" ht="20.25" customHeight="1" spans="1:6">
      <c r="A19" s="51" t="s">
        <v>59</v>
      </c>
      <c r="B19" s="24">
        <v>750</v>
      </c>
      <c r="C19" s="49">
        <v>654</v>
      </c>
      <c r="D19" s="46">
        <f t="shared" si="0"/>
        <v>0.872</v>
      </c>
      <c r="E19" s="47">
        <f t="shared" si="1"/>
        <v>-96</v>
      </c>
      <c r="F19" s="28"/>
    </row>
    <row r="20" customFormat="1" ht="20.25" customHeight="1" spans="1:6">
      <c r="A20" s="51" t="s">
        <v>60</v>
      </c>
      <c r="B20" s="24">
        <v>11545</v>
      </c>
      <c r="C20" s="52">
        <v>6861</v>
      </c>
      <c r="D20" s="46">
        <f t="shared" si="0"/>
        <v>0.594283239497618</v>
      </c>
      <c r="E20" s="47">
        <f t="shared" si="1"/>
        <v>-4684</v>
      </c>
      <c r="F20" s="28"/>
    </row>
    <row r="21" customFormat="1" ht="20.25" customHeight="1" spans="1:6">
      <c r="A21" s="20" t="s">
        <v>61</v>
      </c>
      <c r="B21" s="21">
        <f>SUM(B22:B24)</f>
        <v>464302</v>
      </c>
      <c r="C21" s="21">
        <f>SUM(C22:C24)</f>
        <v>536587</v>
      </c>
      <c r="D21" s="46">
        <f t="shared" si="0"/>
        <v>1.15568530826919</v>
      </c>
      <c r="E21" s="47">
        <f t="shared" si="1"/>
        <v>72285</v>
      </c>
      <c r="F21" s="28"/>
    </row>
    <row r="22" customFormat="1" ht="20.25" customHeight="1" spans="1:6">
      <c r="A22" s="50" t="s">
        <v>62</v>
      </c>
      <c r="B22" s="21">
        <v>265215</v>
      </c>
      <c r="C22" s="49">
        <v>296362</v>
      </c>
      <c r="D22" s="46">
        <f t="shared" si="0"/>
        <v>1.11744056708708</v>
      </c>
      <c r="E22" s="47">
        <f t="shared" si="1"/>
        <v>31147</v>
      </c>
      <c r="F22" s="28"/>
    </row>
    <row r="23" customFormat="1" ht="20.25" customHeight="1" spans="1:6">
      <c r="A23" s="50" t="s">
        <v>63</v>
      </c>
      <c r="B23" s="21">
        <v>198287</v>
      </c>
      <c r="C23" s="49">
        <v>239325</v>
      </c>
      <c r="D23" s="46">
        <f t="shared" si="0"/>
        <v>1.20696263496851</v>
      </c>
      <c r="E23" s="47">
        <f t="shared" si="1"/>
        <v>41038</v>
      </c>
      <c r="F23" s="28"/>
    </row>
    <row r="24" customFormat="1" ht="30" customHeight="1" spans="1:6">
      <c r="A24" s="48" t="s">
        <v>51</v>
      </c>
      <c r="B24" s="24">
        <v>800</v>
      </c>
      <c r="C24" s="53">
        <v>900</v>
      </c>
      <c r="D24" s="46">
        <f t="shared" si="0"/>
        <v>1.125</v>
      </c>
      <c r="E24" s="47">
        <f t="shared" si="1"/>
        <v>100</v>
      </c>
      <c r="F24" s="28"/>
    </row>
    <row r="25" customFormat="1" ht="20.25" customHeight="1" spans="1:6">
      <c r="A25" s="20" t="s">
        <v>64</v>
      </c>
      <c r="B25" s="21">
        <v>28794</v>
      </c>
      <c r="C25" s="21">
        <f>SUM(C26:C29)</f>
        <v>65498</v>
      </c>
      <c r="D25" s="46">
        <f t="shared" si="0"/>
        <v>2.27471000902966</v>
      </c>
      <c r="E25" s="47">
        <f t="shared" si="1"/>
        <v>36704</v>
      </c>
      <c r="F25" s="28"/>
    </row>
    <row r="26" customFormat="1" ht="20.25" customHeight="1" spans="1:6">
      <c r="A26" s="50" t="s">
        <v>65</v>
      </c>
      <c r="B26" s="21">
        <v>28794</v>
      </c>
      <c r="C26" s="49">
        <v>30647</v>
      </c>
      <c r="D26" s="46">
        <f t="shared" si="0"/>
        <v>1.06435368479544</v>
      </c>
      <c r="E26" s="47">
        <f t="shared" si="1"/>
        <v>1853</v>
      </c>
      <c r="F26" s="28"/>
    </row>
    <row r="27" customFormat="1" ht="20.25" customHeight="1" spans="1:6">
      <c r="A27" s="50" t="s">
        <v>66</v>
      </c>
      <c r="B27" s="54">
        <v>20</v>
      </c>
      <c r="C27" s="52">
        <v>24</v>
      </c>
      <c r="D27" s="46">
        <f t="shared" si="0"/>
        <v>1.2</v>
      </c>
      <c r="E27" s="47">
        <f t="shared" si="1"/>
        <v>4</v>
      </c>
      <c r="F27" s="28"/>
    </row>
    <row r="28" customFormat="1" ht="20.25" customHeight="1" spans="1:6">
      <c r="A28" s="55" t="s">
        <v>67</v>
      </c>
      <c r="B28" s="27">
        <v>2</v>
      </c>
      <c r="C28" s="52">
        <v>327</v>
      </c>
      <c r="D28" s="46">
        <f t="shared" si="0"/>
        <v>163.5</v>
      </c>
      <c r="E28" s="47">
        <f t="shared" si="1"/>
        <v>325</v>
      </c>
      <c r="F28" s="28"/>
    </row>
    <row r="29" customFormat="1" ht="20.25" customHeight="1" spans="1:6">
      <c r="A29" s="55" t="s">
        <v>68</v>
      </c>
      <c r="B29" s="27">
        <v>32700</v>
      </c>
      <c r="C29" s="52">
        <v>34500</v>
      </c>
      <c r="D29" s="46">
        <f t="shared" si="0"/>
        <v>1.05504587155963</v>
      </c>
      <c r="E29" s="47">
        <f t="shared" si="1"/>
        <v>1800</v>
      </c>
      <c r="F29" s="28"/>
    </row>
    <row r="30" customFormat="1" ht="20.25" customHeight="1" spans="1:6">
      <c r="A30" s="56" t="s">
        <v>69</v>
      </c>
      <c r="B30" s="57">
        <f>SUM(B31:B32)</f>
        <v>46508</v>
      </c>
      <c r="C30" s="57">
        <f>SUM(C31:C32)</f>
        <v>52566</v>
      </c>
      <c r="D30" s="46">
        <f t="shared" si="0"/>
        <v>1.13025716005848</v>
      </c>
      <c r="E30" s="47">
        <f t="shared" si="1"/>
        <v>6058</v>
      </c>
      <c r="F30" s="28"/>
    </row>
    <row r="31" customFormat="1" ht="20.25" customHeight="1" spans="1:6">
      <c r="A31" s="55" t="s">
        <v>70</v>
      </c>
      <c r="B31" s="27">
        <v>16295</v>
      </c>
      <c r="C31" s="49">
        <v>17320</v>
      </c>
      <c r="D31" s="46">
        <f t="shared" si="0"/>
        <v>1.06290273089905</v>
      </c>
      <c r="E31" s="47">
        <f t="shared" si="1"/>
        <v>1025</v>
      </c>
      <c r="F31" s="28"/>
    </row>
    <row r="32" customFormat="1" ht="20.25" customHeight="1" spans="1:6">
      <c r="A32" s="50" t="s">
        <v>71</v>
      </c>
      <c r="B32" s="58">
        <v>30213</v>
      </c>
      <c r="C32" s="49">
        <v>35246</v>
      </c>
      <c r="D32" s="46">
        <f t="shared" si="0"/>
        <v>1.16658392082878</v>
      </c>
      <c r="E32" s="47">
        <f t="shared" si="1"/>
        <v>5033</v>
      </c>
      <c r="F32" s="28"/>
    </row>
    <row r="33" customFormat="1" ht="20.25" customHeight="1" spans="1:6">
      <c r="A33" s="20" t="s">
        <v>72</v>
      </c>
      <c r="B33" s="24">
        <v>94300</v>
      </c>
      <c r="C33" s="21">
        <f>SUM(C34:C35)</f>
        <v>140600</v>
      </c>
      <c r="D33" s="46">
        <f t="shared" si="0"/>
        <v>1.49098621420997</v>
      </c>
      <c r="E33" s="47">
        <f t="shared" si="1"/>
        <v>46300</v>
      </c>
      <c r="F33" s="28"/>
    </row>
    <row r="34" customFormat="1" ht="20.25" customHeight="1" spans="1:6">
      <c r="A34" s="51" t="s">
        <v>73</v>
      </c>
      <c r="B34" s="24">
        <f>94300-9479</f>
        <v>84821</v>
      </c>
      <c r="C34" s="49">
        <v>131100</v>
      </c>
      <c r="D34" s="46">
        <f t="shared" si="0"/>
        <v>1.54560780938683</v>
      </c>
      <c r="E34" s="47">
        <f t="shared" si="1"/>
        <v>46279</v>
      </c>
      <c r="F34" s="28"/>
    </row>
    <row r="35" customFormat="1" ht="20.25" customHeight="1" spans="1:6">
      <c r="A35" s="20" t="s">
        <v>74</v>
      </c>
      <c r="B35" s="24">
        <v>9479</v>
      </c>
      <c r="C35" s="49">
        <v>9500</v>
      </c>
      <c r="D35" s="46">
        <f t="shared" si="0"/>
        <v>1.00221542356789</v>
      </c>
      <c r="E35" s="47">
        <f t="shared" si="1"/>
        <v>21</v>
      </c>
      <c r="F35" s="28"/>
    </row>
    <row r="36" customFormat="1" ht="20.25" customHeight="1" spans="1:6">
      <c r="A36" s="30" t="s">
        <v>75</v>
      </c>
      <c r="B36" s="21">
        <f>SUM(B37:B39)</f>
        <v>25171</v>
      </c>
      <c r="C36" s="21">
        <f>SUM(C37:C39)</f>
        <v>26582</v>
      </c>
      <c r="D36" s="46">
        <f t="shared" si="0"/>
        <v>1.0560565730404</v>
      </c>
      <c r="E36" s="47">
        <f t="shared" si="1"/>
        <v>1411</v>
      </c>
      <c r="F36" s="28"/>
    </row>
    <row r="37" customFormat="1" ht="20.25" customHeight="1" spans="1:6">
      <c r="A37" s="51" t="s">
        <v>73</v>
      </c>
      <c r="B37" s="27">
        <v>22330</v>
      </c>
      <c r="C37" s="49">
        <v>23730</v>
      </c>
      <c r="D37" s="46">
        <f t="shared" si="0"/>
        <v>1.06269592476489</v>
      </c>
      <c r="E37" s="47">
        <f t="shared" si="1"/>
        <v>1400</v>
      </c>
      <c r="F37" s="28"/>
    </row>
    <row r="38" customFormat="1" ht="20.25" customHeight="1" spans="1:6">
      <c r="A38" s="20" t="s">
        <v>74</v>
      </c>
      <c r="B38" s="27">
        <v>2823</v>
      </c>
      <c r="C38" s="53">
        <v>2852</v>
      </c>
      <c r="D38" s="46">
        <f t="shared" si="0"/>
        <v>1.01027275947574</v>
      </c>
      <c r="E38" s="47">
        <f t="shared" si="1"/>
        <v>29</v>
      </c>
      <c r="F38" s="28"/>
    </row>
    <row r="39" customFormat="1" ht="20.25" customHeight="1" spans="1:6">
      <c r="A39" s="59" t="s">
        <v>76</v>
      </c>
      <c r="B39" s="27">
        <v>18</v>
      </c>
      <c r="C39" s="49"/>
      <c r="D39" s="46">
        <f t="shared" si="0"/>
        <v>0</v>
      </c>
      <c r="E39" s="47">
        <f t="shared" si="1"/>
        <v>-18</v>
      </c>
      <c r="F39" s="28"/>
    </row>
    <row r="40" customFormat="1" ht="20.25" customHeight="1" spans="1:6">
      <c r="A40" s="30" t="s">
        <v>77</v>
      </c>
      <c r="B40" s="21">
        <f>SUM(B41:B44)</f>
        <v>55392</v>
      </c>
      <c r="C40" s="60">
        <f>SUM(C41:C44)</f>
        <v>60599</v>
      </c>
      <c r="D40" s="46">
        <f t="shared" si="0"/>
        <v>1.09400274407857</v>
      </c>
      <c r="E40" s="47">
        <f t="shared" si="1"/>
        <v>5207</v>
      </c>
      <c r="F40" s="61"/>
    </row>
    <row r="41" ht="15" spans="1:6">
      <c r="A41" s="62" t="s">
        <v>78</v>
      </c>
      <c r="B41" s="57">
        <v>39474</v>
      </c>
      <c r="C41" s="63">
        <v>44604</v>
      </c>
      <c r="D41" s="46">
        <f t="shared" si="0"/>
        <v>1.12995896032832</v>
      </c>
      <c r="E41" s="47">
        <f t="shared" si="1"/>
        <v>5130</v>
      </c>
      <c r="F41" s="63"/>
    </row>
    <row r="42" ht="15" spans="1:6">
      <c r="A42" s="64" t="s">
        <v>79</v>
      </c>
      <c r="B42" s="57">
        <v>15060</v>
      </c>
      <c r="C42" s="63">
        <v>15071</v>
      </c>
      <c r="D42" s="46">
        <f t="shared" si="0"/>
        <v>1.00073041168659</v>
      </c>
      <c r="E42" s="47">
        <f t="shared" si="1"/>
        <v>11</v>
      </c>
      <c r="F42" s="63"/>
    </row>
    <row r="43" ht="15" spans="1:6">
      <c r="A43" s="64" t="s">
        <v>80</v>
      </c>
      <c r="B43" s="57">
        <v>845</v>
      </c>
      <c r="C43" s="63">
        <v>909</v>
      </c>
      <c r="D43" s="46">
        <f t="shared" si="0"/>
        <v>1.07573964497041</v>
      </c>
      <c r="E43" s="47">
        <f t="shared" si="1"/>
        <v>64</v>
      </c>
      <c r="F43" s="63"/>
    </row>
    <row r="44" ht="15" spans="1:6">
      <c r="A44" s="59" t="s">
        <v>81</v>
      </c>
      <c r="B44" s="27">
        <v>13</v>
      </c>
      <c r="C44" s="63">
        <v>15</v>
      </c>
      <c r="D44" s="46">
        <f t="shared" si="0"/>
        <v>1.15384615384615</v>
      </c>
      <c r="E44" s="47">
        <f t="shared" si="1"/>
        <v>2</v>
      </c>
      <c r="F44" s="63"/>
    </row>
    <row r="45" ht="15" spans="1:6">
      <c r="A45" s="65" t="s">
        <v>82</v>
      </c>
      <c r="B45" s="66">
        <v>259860</v>
      </c>
      <c r="C45" s="63">
        <v>258225</v>
      </c>
      <c r="D45" s="46">
        <f t="shared" si="0"/>
        <v>0.9937081505426</v>
      </c>
      <c r="E45" s="47">
        <f t="shared" si="1"/>
        <v>-1635</v>
      </c>
      <c r="F45" s="63"/>
    </row>
    <row r="46" ht="15" spans="1:6">
      <c r="A46" s="51" t="s">
        <v>83</v>
      </c>
      <c r="B46" s="66">
        <v>259860</v>
      </c>
      <c r="C46" s="63">
        <v>258225</v>
      </c>
      <c r="D46" s="46">
        <f t="shared" si="0"/>
        <v>0.9937081505426</v>
      </c>
      <c r="E46" s="47">
        <f t="shared" si="1"/>
        <v>-1635</v>
      </c>
      <c r="F46" s="63"/>
    </row>
    <row r="77" ht="13.5" customHeight="1"/>
  </sheetData>
  <mergeCells count="7">
    <mergeCell ref="A2:F2"/>
    <mergeCell ref="A4:A5"/>
    <mergeCell ref="B4:B5"/>
    <mergeCell ref="C4:C5"/>
    <mergeCell ref="D4:D5"/>
    <mergeCell ref="E4:E5"/>
    <mergeCell ref="F4:F5"/>
  </mergeCells>
  <pageMargins left="0.747916666666667" right="0.747916666666667" top="0.798611111111111" bottom="0.409027777777778" header="0.507638888888889" footer="0.507638888888889"/>
  <pageSetup paperSize="9" scale="8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3.5" outlineLevelCol="5"/>
  <cols>
    <col min="1" max="1" width="46.125" style="1" customWidth="1"/>
    <col min="2" max="2" width="13.5" customWidth="1"/>
    <col min="3" max="3" width="12.375" customWidth="1"/>
    <col min="4" max="4" width="12.5" style="2" customWidth="1"/>
    <col min="5" max="5" width="12.625" style="2" customWidth="1"/>
    <col min="6" max="6" width="13.5" style="1" customWidth="1"/>
  </cols>
  <sheetData>
    <row r="1" ht="14.25" customHeight="1" spans="1:6">
      <c r="A1" s="3" t="s">
        <v>108</v>
      </c>
      <c r="D1"/>
      <c r="E1"/>
      <c r="F1"/>
    </row>
    <row r="2" ht="39.75" customHeight="1" spans="1:6">
      <c r="A2" s="4" t="s">
        <v>109</v>
      </c>
      <c r="B2" s="4"/>
      <c r="C2" s="4"/>
      <c r="D2" s="4"/>
      <c r="E2" s="4"/>
      <c r="F2" s="4"/>
    </row>
    <row r="3" ht="24.75" customHeight="1" spans="1:6">
      <c r="A3" s="5"/>
      <c r="F3" s="6" t="s">
        <v>2</v>
      </c>
    </row>
    <row r="4" ht="24.75" customHeight="1" spans="1:6">
      <c r="A4" s="7" t="s">
        <v>86</v>
      </c>
      <c r="B4" s="8" t="s">
        <v>4</v>
      </c>
      <c r="C4" s="7" t="s">
        <v>100</v>
      </c>
      <c r="D4" s="9" t="s">
        <v>101</v>
      </c>
      <c r="E4" s="9" t="s">
        <v>102</v>
      </c>
      <c r="F4" s="7" t="s">
        <v>6</v>
      </c>
    </row>
    <row r="5" ht="24.75" customHeight="1" spans="1:6">
      <c r="A5" s="7"/>
      <c r="B5" s="10"/>
      <c r="C5" s="11"/>
      <c r="D5" s="9"/>
      <c r="E5" s="9"/>
      <c r="F5" s="7"/>
    </row>
    <row r="6" ht="24.75" customHeight="1" spans="1:6">
      <c r="A6" s="12" t="s">
        <v>10</v>
      </c>
      <c r="B6" s="13">
        <v>1</v>
      </c>
      <c r="C6" s="14">
        <v>2</v>
      </c>
      <c r="D6" s="14" t="s">
        <v>103</v>
      </c>
      <c r="E6" s="14" t="s">
        <v>104</v>
      </c>
      <c r="F6" s="15">
        <v>5</v>
      </c>
    </row>
    <row r="7" ht="38.25" customHeight="1" spans="1:6">
      <c r="A7" s="16" t="s">
        <v>88</v>
      </c>
      <c r="B7" s="17">
        <f>SUM(B8:B16)</f>
        <v>2345490</v>
      </c>
      <c r="C7" s="17">
        <f>SUM(C8:C16)</f>
        <v>2451105</v>
      </c>
      <c r="D7" s="18">
        <f t="shared" ref="D7:D16" si="0">C7/B7</f>
        <v>1.04502897049231</v>
      </c>
      <c r="E7" s="17">
        <f t="shared" ref="E7:E16" si="1">C7-B7</f>
        <v>105615</v>
      </c>
      <c r="F7" s="19"/>
    </row>
    <row r="8" ht="38.25" customHeight="1" spans="1:6">
      <c r="A8" s="20" t="s">
        <v>110</v>
      </c>
      <c r="B8" s="21">
        <v>1184689</v>
      </c>
      <c r="C8" s="22">
        <v>1250209</v>
      </c>
      <c r="D8" s="23">
        <f t="shared" si="0"/>
        <v>1.05530565405773</v>
      </c>
      <c r="E8" s="24">
        <f t="shared" si="1"/>
        <v>65520</v>
      </c>
      <c r="F8" s="25"/>
    </row>
    <row r="9" ht="38.25" customHeight="1" spans="1:6">
      <c r="A9" s="20" t="s">
        <v>90</v>
      </c>
      <c r="B9" s="26">
        <v>182488</v>
      </c>
      <c r="C9" s="27">
        <v>180202</v>
      </c>
      <c r="D9" s="23">
        <f t="shared" si="0"/>
        <v>0.987473148919381</v>
      </c>
      <c r="E9" s="24">
        <f t="shared" si="1"/>
        <v>-2286</v>
      </c>
      <c r="F9" s="28"/>
    </row>
    <row r="10" ht="38.25" customHeight="1" spans="1:6">
      <c r="A10" s="29" t="s">
        <v>111</v>
      </c>
      <c r="B10" s="21">
        <v>537702</v>
      </c>
      <c r="C10" s="27">
        <v>556757</v>
      </c>
      <c r="D10" s="23">
        <f t="shared" si="0"/>
        <v>1.03543784475416</v>
      </c>
      <c r="E10" s="24">
        <f t="shared" si="1"/>
        <v>19055</v>
      </c>
      <c r="F10" s="28"/>
    </row>
    <row r="11" ht="38.25" customHeight="1" spans="1:6">
      <c r="A11" s="29" t="s">
        <v>92</v>
      </c>
      <c r="B11" s="21">
        <v>10692</v>
      </c>
      <c r="C11" s="27">
        <v>8709</v>
      </c>
      <c r="D11" s="23">
        <f t="shared" si="0"/>
        <v>0.814534231200898</v>
      </c>
      <c r="E11" s="24">
        <f t="shared" si="1"/>
        <v>-1983</v>
      </c>
      <c r="F11" s="28"/>
    </row>
    <row r="12" ht="38.25" customHeight="1" spans="1:6">
      <c r="A12" s="29" t="s">
        <v>93</v>
      </c>
      <c r="B12" s="21">
        <v>36915</v>
      </c>
      <c r="C12" s="27">
        <v>53171</v>
      </c>
      <c r="D12" s="23">
        <f t="shared" si="0"/>
        <v>1.44036299607206</v>
      </c>
      <c r="E12" s="24">
        <f t="shared" si="1"/>
        <v>16256</v>
      </c>
      <c r="F12" s="28"/>
    </row>
    <row r="13" customFormat="1" ht="38.25" customHeight="1" spans="1:6">
      <c r="A13" s="30" t="s">
        <v>94</v>
      </c>
      <c r="B13" s="24">
        <v>43006</v>
      </c>
      <c r="C13" s="27">
        <v>50806</v>
      </c>
      <c r="D13" s="23">
        <f t="shared" si="0"/>
        <v>1.18137004138957</v>
      </c>
      <c r="E13" s="24">
        <f t="shared" si="1"/>
        <v>7800</v>
      </c>
      <c r="F13" s="28"/>
    </row>
    <row r="14" customFormat="1" ht="38.25" customHeight="1" spans="1:6">
      <c r="A14" s="30" t="s">
        <v>95</v>
      </c>
      <c r="B14" s="31">
        <v>130908</v>
      </c>
      <c r="C14" s="27">
        <v>151111</v>
      </c>
      <c r="D14" s="23">
        <f t="shared" si="0"/>
        <v>1.15432975830354</v>
      </c>
      <c r="E14" s="24">
        <f t="shared" si="1"/>
        <v>20203</v>
      </c>
      <c r="F14" s="28"/>
    </row>
    <row r="15" customFormat="1" ht="38.25" customHeight="1" spans="1:6">
      <c r="A15" s="30" t="s">
        <v>96</v>
      </c>
      <c r="B15" s="32">
        <v>103523</v>
      </c>
      <c r="C15" s="27">
        <v>114231</v>
      </c>
      <c r="D15" s="23">
        <f t="shared" si="0"/>
        <v>1.10343595143108</v>
      </c>
      <c r="E15" s="24">
        <f t="shared" si="1"/>
        <v>10708</v>
      </c>
      <c r="F15" s="28"/>
    </row>
    <row r="16" customFormat="1" ht="38.25" customHeight="1" spans="1:6">
      <c r="A16" s="30" t="s">
        <v>97</v>
      </c>
      <c r="B16" s="33">
        <v>115567</v>
      </c>
      <c r="C16" s="27">
        <v>85909</v>
      </c>
      <c r="D16" s="23">
        <f t="shared" si="0"/>
        <v>0.743369647044572</v>
      </c>
      <c r="E16" s="24">
        <f t="shared" si="1"/>
        <v>-29658</v>
      </c>
      <c r="F16" s="28"/>
    </row>
  </sheetData>
  <mergeCells count="8">
    <mergeCell ref="A2:F2"/>
    <mergeCell ref="A4:A5"/>
    <mergeCell ref="B4:B5"/>
    <mergeCell ref="C4:C5"/>
    <mergeCell ref="D4:D5"/>
    <mergeCell ref="E4:E5"/>
    <mergeCell ref="F4:F5"/>
    <mergeCell ref="F7:F8"/>
  </mergeCells>
  <printOptions horizontalCentered="1"/>
  <pageMargins left="0.749305555555556" right="0.749305555555556" top="0.999305555555556" bottom="0.999305555555556" header="0.509027777777778" footer="0.509027777777778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附表21、2018年全市收入完成情况</vt:lpstr>
      <vt:lpstr>附表22、2018年全市支出完成情况</vt:lpstr>
      <vt:lpstr>附表23、2018年全市结余情况</vt:lpstr>
      <vt:lpstr>附表24、2019年全市收入预算</vt:lpstr>
      <vt:lpstr>附表25、2019年全市支出预算 </vt:lpstr>
      <vt:lpstr>附表26、2019年结余预算表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2019-01-18T06:15:04Z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